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6E14408E-E107-4AC8-ABC1-9A7609312598}" xr6:coauthVersionLast="47" xr6:coauthVersionMax="47" xr10:uidLastSave="{00000000-0000-0000-0000-000000000000}"/>
  <bookViews>
    <workbookView xWindow="28680" yWindow="-120" windowWidth="20640" windowHeight="11160" tabRatio="806" activeTab="2" xr2:uid="{00000000-000D-0000-FFFF-FFFF00000000}"/>
  </bookViews>
  <sheets>
    <sheet name="Нижний Салют Гаст" sheetId="41" r:id="rId1"/>
    <sheet name="Кстово" sheetId="1" r:id="rId2"/>
    <sheet name="Кстовский район" sheetId="36" r:id="rId3"/>
    <sheet name="Богородск" sheetId="47" r:id="rId4"/>
    <sheet name="Сергач" sheetId="23" r:id="rId5"/>
    <sheet name="Семенов" sheetId="43" r:id="rId6"/>
    <sheet name="Урень,Ветлуга, Шаранга" sheetId="44" r:id="rId7"/>
    <sheet name="Кулебаки (Гремячево)" sheetId="45" r:id="rId8"/>
    <sheet name="Воскресенское" sheetId="31" r:id="rId9"/>
    <sheet name="Воротынец 1 (Семенов)" sheetId="40" r:id="rId10"/>
    <sheet name="Воротынец 2 (Сергач)" sheetId="39" r:id="rId11"/>
    <sheet name="Сосновское" sheetId="42" r:id="rId12"/>
    <sheet name="Вад" sheetId="27" r:id="rId13"/>
    <sheet name="Пильна" sheetId="46" r:id="rId14"/>
  </sheets>
  <definedNames>
    <definedName name="_xlnm.Print_Area" localSheetId="3">Богородск!$A$1:$BU$35</definedName>
    <definedName name="_xlnm.Print_Area" localSheetId="12">Вад!$A$1:$AD$35</definedName>
    <definedName name="_xlnm.Print_Area" localSheetId="9">'Воротынец 1 (Семенов)'!$A$1:$T$41</definedName>
    <definedName name="_xlnm.Print_Area" localSheetId="10">'Воротынец 2 (Сергач)'!$A$1:$T$41</definedName>
    <definedName name="_xlnm.Print_Area" localSheetId="8">Воскресенское!$A$1:$Z$40</definedName>
    <definedName name="_xlnm.Print_Area" localSheetId="1">Кстово!$A$1:$BP$37</definedName>
    <definedName name="_xlnm.Print_Area" localSheetId="2">'Кстовский район'!$A$1:$AL$37</definedName>
    <definedName name="_xlnm.Print_Area" localSheetId="7">'Кулебаки (Гремячево)'!$A$1:$AB$40</definedName>
    <definedName name="_xlnm.Print_Area" localSheetId="0">'Нижний Салют Гаст'!$A$1:$AT$35</definedName>
    <definedName name="_xlnm.Print_Area" localSheetId="13">Пильна!$A$1:$X$40</definedName>
    <definedName name="_xlnm.Print_Area" localSheetId="5">Семенов!$A$1:$EM$41</definedName>
    <definedName name="_xlnm.Print_Area" localSheetId="4">Сергач!$A$1:$CH$41</definedName>
    <definedName name="_xlnm.Print_Area" localSheetId="11">Сосновское!$A$1:$AS$34</definedName>
    <definedName name="_xlnm.Print_Area" localSheetId="6">'Урень,Ветлуга, Шаранга'!$A$1:$AU$40</definedName>
  </definedNames>
  <calcPr calcId="191029" refMode="R1C1"/>
</workbook>
</file>

<file path=xl/calcChain.xml><?xml version="1.0" encoding="utf-8"?>
<calcChain xmlns="http://schemas.openxmlformats.org/spreadsheetml/2006/main">
  <c r="BT31" i="47" l="1"/>
  <c r="BO31" i="47"/>
  <c r="BN31" i="47"/>
  <c r="BM31" i="47"/>
  <c r="BL31" i="47"/>
  <c r="BK31" i="47"/>
  <c r="BJ31" i="47"/>
  <c r="BI31" i="47"/>
  <c r="BH31" i="47"/>
  <c r="BG31" i="47"/>
  <c r="BF31" i="47"/>
  <c r="BE31" i="47"/>
  <c r="BD31" i="47"/>
  <c r="BC31" i="47"/>
  <c r="BB31" i="47"/>
  <c r="BA31" i="47"/>
  <c r="AZ31" i="47"/>
  <c r="AY31" i="47"/>
  <c r="AX31" i="47"/>
  <c r="AW31" i="47"/>
  <c r="AV31" i="47"/>
  <c r="AU31" i="47"/>
  <c r="AT31" i="47"/>
  <c r="AS31" i="47"/>
  <c r="AR31" i="47"/>
  <c r="AQ31" i="47"/>
  <c r="AP31" i="47"/>
  <c r="AO31" i="47"/>
  <c r="AN31" i="47"/>
  <c r="AM31" i="47"/>
  <c r="AL31" i="47"/>
  <c r="AK31" i="47"/>
  <c r="AJ31" i="47"/>
  <c r="AI31" i="47"/>
  <c r="AH31" i="47"/>
  <c r="AG31" i="47"/>
  <c r="AF31" i="47"/>
  <c r="AE31" i="47"/>
  <c r="AD31" i="47"/>
  <c r="AC31" i="47"/>
  <c r="AB31" i="47"/>
  <c r="AA31" i="47"/>
  <c r="Z31" i="47"/>
  <c r="Y31" i="47"/>
  <c r="X31" i="47"/>
  <c r="W31" i="47"/>
  <c r="V31" i="47"/>
  <c r="U31" i="47"/>
  <c r="T31" i="47"/>
  <c r="S31" i="47"/>
  <c r="R31" i="47"/>
  <c r="Q31" i="47"/>
  <c r="P31" i="47"/>
  <c r="O31" i="47"/>
  <c r="N31" i="47"/>
  <c r="M31" i="47"/>
  <c r="K31" i="47"/>
  <c r="J31" i="47"/>
  <c r="I31" i="47"/>
  <c r="H31" i="47"/>
  <c r="G31" i="47"/>
  <c r="F31" i="47"/>
  <c r="E31" i="47"/>
  <c r="D31" i="47"/>
  <c r="C31" i="47"/>
  <c r="B31" i="47"/>
  <c r="BR30" i="47"/>
  <c r="BQ30" i="47"/>
  <c r="BP30" i="47"/>
  <c r="BR29" i="47"/>
  <c r="BQ29" i="47"/>
  <c r="BP29" i="47"/>
  <c r="BR28" i="47"/>
  <c r="BQ28" i="47"/>
  <c r="BP28" i="47"/>
  <c r="BS28" i="47" s="1"/>
  <c r="BR27" i="47"/>
  <c r="BQ27" i="47"/>
  <c r="BP27" i="47"/>
  <c r="BR26" i="47"/>
  <c r="BQ26" i="47"/>
  <c r="BP26" i="47"/>
  <c r="BR25" i="47"/>
  <c r="BQ25" i="47"/>
  <c r="BP25" i="47"/>
  <c r="BR24" i="47"/>
  <c r="BQ24" i="47"/>
  <c r="BP24" i="47"/>
  <c r="BR23" i="47"/>
  <c r="BQ23" i="47"/>
  <c r="BP23" i="47"/>
  <c r="BR22" i="47"/>
  <c r="BQ22" i="47"/>
  <c r="BP22" i="47"/>
  <c r="BR21" i="47"/>
  <c r="BQ21" i="47"/>
  <c r="BS21" i="47" s="1"/>
  <c r="BP21" i="47"/>
  <c r="BR20" i="47"/>
  <c r="BQ20" i="47"/>
  <c r="BP20" i="47"/>
  <c r="BU20" i="47" s="1"/>
  <c r="BR19" i="47"/>
  <c r="BQ19" i="47"/>
  <c r="BP19" i="47"/>
  <c r="BR18" i="47"/>
  <c r="BQ18" i="47"/>
  <c r="BP18" i="47"/>
  <c r="BR17" i="47"/>
  <c r="BQ17" i="47"/>
  <c r="BP17" i="47"/>
  <c r="BR16" i="47"/>
  <c r="BQ16" i="47"/>
  <c r="BP16" i="47"/>
  <c r="BR15" i="47"/>
  <c r="BQ15" i="47"/>
  <c r="BP15" i="47"/>
  <c r="BU15" i="47" s="1"/>
  <c r="BR14" i="47"/>
  <c r="BQ14" i="47"/>
  <c r="BP14" i="47"/>
  <c r="BR13" i="47"/>
  <c r="BQ13" i="47"/>
  <c r="BS13" i="47" s="1"/>
  <c r="BP13" i="47"/>
  <c r="BR12" i="47"/>
  <c r="BQ12" i="47"/>
  <c r="BP12" i="47"/>
  <c r="BS12" i="47" s="1"/>
  <c r="BR11" i="47"/>
  <c r="BQ11" i="47"/>
  <c r="BP11" i="47"/>
  <c r="BR10" i="47"/>
  <c r="BQ10" i="47"/>
  <c r="BP10" i="47"/>
  <c r="BR9" i="47"/>
  <c r="BQ9" i="47"/>
  <c r="BP9" i="47"/>
  <c r="BR8" i="47"/>
  <c r="BQ8" i="47"/>
  <c r="BP8" i="47"/>
  <c r="BR7" i="47"/>
  <c r="BQ7" i="47"/>
  <c r="BP7" i="47"/>
  <c r="BU7" i="47" s="1"/>
  <c r="AS31" i="41"/>
  <c r="AQ31" i="41"/>
  <c r="AN31" i="41"/>
  <c r="AM31" i="41"/>
  <c r="AL31" i="41"/>
  <c r="AK31" i="41"/>
  <c r="AJ31" i="41"/>
  <c r="AI31" i="41"/>
  <c r="AH31" i="41"/>
  <c r="AG31" i="41"/>
  <c r="AF31" i="41"/>
  <c r="AE31" i="41"/>
  <c r="AD31" i="41"/>
  <c r="AC31" i="41"/>
  <c r="AB31" i="41"/>
  <c r="AA31" i="41"/>
  <c r="Z31" i="41"/>
  <c r="Y31" i="41"/>
  <c r="X31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B31" i="41"/>
  <c r="AP30" i="41"/>
  <c r="AR30" i="41" s="1"/>
  <c r="AT30" i="41" s="1"/>
  <c r="AO30" i="41"/>
  <c r="AP29" i="41"/>
  <c r="AR29" i="41" s="1"/>
  <c r="AT29" i="41" s="1"/>
  <c r="AO29" i="41"/>
  <c r="AP28" i="41"/>
  <c r="AR28" i="41" s="1"/>
  <c r="AT28" i="41" s="1"/>
  <c r="AO28" i="41"/>
  <c r="AP27" i="41"/>
  <c r="AR27" i="41" s="1"/>
  <c r="AT27" i="41" s="1"/>
  <c r="AO27" i="41"/>
  <c r="AP26" i="41"/>
  <c r="AR26" i="41" s="1"/>
  <c r="AT26" i="41" s="1"/>
  <c r="AO26" i="41"/>
  <c r="AP25" i="41"/>
  <c r="AR25" i="41" s="1"/>
  <c r="AT25" i="41" s="1"/>
  <c r="AO25" i="41"/>
  <c r="AP24" i="41"/>
  <c r="AR24" i="41" s="1"/>
  <c r="AT24" i="41" s="1"/>
  <c r="AO24" i="41"/>
  <c r="AP23" i="41"/>
  <c r="AR23" i="41" s="1"/>
  <c r="AT23" i="41" s="1"/>
  <c r="AO23" i="41"/>
  <c r="AP22" i="41"/>
  <c r="AR22" i="41" s="1"/>
  <c r="AT22" i="41" s="1"/>
  <c r="AO22" i="41"/>
  <c r="AP21" i="41"/>
  <c r="AR21" i="41" s="1"/>
  <c r="AT21" i="41" s="1"/>
  <c r="AO21" i="41"/>
  <c r="AP20" i="41"/>
  <c r="AR20" i="41" s="1"/>
  <c r="AT20" i="41" s="1"/>
  <c r="AO20" i="41"/>
  <c r="AP19" i="41"/>
  <c r="AR19" i="41" s="1"/>
  <c r="AT19" i="41" s="1"/>
  <c r="AO19" i="41"/>
  <c r="AP18" i="41"/>
  <c r="AR18" i="41" s="1"/>
  <c r="AT18" i="41" s="1"/>
  <c r="AO18" i="41"/>
  <c r="AP17" i="41"/>
  <c r="AR17" i="41" s="1"/>
  <c r="AT17" i="41" s="1"/>
  <c r="AO17" i="41"/>
  <c r="AP16" i="41"/>
  <c r="AR16" i="41" s="1"/>
  <c r="AT16" i="41" s="1"/>
  <c r="AO16" i="41"/>
  <c r="AP15" i="41"/>
  <c r="AR15" i="41" s="1"/>
  <c r="AT15" i="41" s="1"/>
  <c r="AO15" i="41"/>
  <c r="AP14" i="41"/>
  <c r="AR14" i="41" s="1"/>
  <c r="AT14" i="41" s="1"/>
  <c r="AO14" i="41"/>
  <c r="AP13" i="41"/>
  <c r="AR13" i="41" s="1"/>
  <c r="AT13" i="41" s="1"/>
  <c r="AO13" i="41"/>
  <c r="AP12" i="41"/>
  <c r="AR12" i="41" s="1"/>
  <c r="AT12" i="41" s="1"/>
  <c r="AO12" i="41"/>
  <c r="AP11" i="41"/>
  <c r="AR11" i="41" s="1"/>
  <c r="AT11" i="41" s="1"/>
  <c r="AO11" i="41"/>
  <c r="AP10" i="41"/>
  <c r="AR10" i="41" s="1"/>
  <c r="AT10" i="41" s="1"/>
  <c r="AO10" i="41"/>
  <c r="AP9" i="41"/>
  <c r="AR9" i="41" s="1"/>
  <c r="AT9" i="41" s="1"/>
  <c r="AO9" i="41"/>
  <c r="AP8" i="41"/>
  <c r="AR8" i="41" s="1"/>
  <c r="AT8" i="41" s="1"/>
  <c r="AO8" i="41"/>
  <c r="AP7" i="41"/>
  <c r="AO7" i="41"/>
  <c r="AO31" i="41" s="1"/>
  <c r="AK33" i="36"/>
  <c r="AG33" i="36"/>
  <c r="AF33" i="36"/>
  <c r="AE33" i="36"/>
  <c r="AD33" i="36"/>
  <c r="AC33" i="36"/>
  <c r="AB33" i="36"/>
  <c r="AA33" i="36"/>
  <c r="Z33" i="36"/>
  <c r="Y33" i="36"/>
  <c r="X33" i="36"/>
  <c r="W33" i="36"/>
  <c r="V33" i="36"/>
  <c r="U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B33" i="36"/>
  <c r="AJ32" i="36"/>
  <c r="AI32" i="36"/>
  <c r="AH32" i="36"/>
  <c r="AJ31" i="36"/>
  <c r="AI31" i="36"/>
  <c r="AH31" i="36"/>
  <c r="AJ30" i="36"/>
  <c r="AI30" i="36"/>
  <c r="AH30" i="36"/>
  <c r="AJ29" i="36"/>
  <c r="AI29" i="36"/>
  <c r="AH29" i="36"/>
  <c r="AJ28" i="36"/>
  <c r="AI28" i="36"/>
  <c r="AH28" i="36"/>
  <c r="AJ27" i="36"/>
  <c r="AI27" i="36"/>
  <c r="AH27" i="36"/>
  <c r="AJ26" i="36"/>
  <c r="AI26" i="36"/>
  <c r="AH26" i="36"/>
  <c r="AJ25" i="36"/>
  <c r="AI25" i="36"/>
  <c r="AH25" i="36"/>
  <c r="AJ24" i="36"/>
  <c r="AI24" i="36"/>
  <c r="AH24" i="36"/>
  <c r="AJ23" i="36"/>
  <c r="AI23" i="36"/>
  <c r="AH23" i="36"/>
  <c r="AJ22" i="36"/>
  <c r="AI22" i="36"/>
  <c r="AH22" i="36"/>
  <c r="AJ21" i="36"/>
  <c r="AI21" i="36"/>
  <c r="AH21" i="36"/>
  <c r="AJ20" i="36"/>
  <c r="AI20" i="36"/>
  <c r="AH20" i="36"/>
  <c r="AJ19" i="36"/>
  <c r="AI19" i="36"/>
  <c r="AH19" i="36"/>
  <c r="AJ18" i="36"/>
  <c r="AI18" i="36"/>
  <c r="AH18" i="36"/>
  <c r="AJ17" i="36"/>
  <c r="AI17" i="36"/>
  <c r="AH17" i="36"/>
  <c r="AJ16" i="36"/>
  <c r="AI16" i="36"/>
  <c r="AH16" i="36"/>
  <c r="AJ15" i="36"/>
  <c r="AI15" i="36"/>
  <c r="AH15" i="36"/>
  <c r="AJ14" i="36"/>
  <c r="AI14" i="36"/>
  <c r="AH14" i="36"/>
  <c r="AJ13" i="36"/>
  <c r="AI13" i="36"/>
  <c r="AH13" i="36"/>
  <c r="AJ12" i="36"/>
  <c r="AI12" i="36"/>
  <c r="AH12" i="36"/>
  <c r="AJ11" i="36"/>
  <c r="AI11" i="36"/>
  <c r="AH11" i="36"/>
  <c r="AJ10" i="36"/>
  <c r="AI10" i="36"/>
  <c r="AH10" i="36"/>
  <c r="AJ9" i="36"/>
  <c r="AI9" i="36"/>
  <c r="AH9" i="36"/>
  <c r="BU23" i="47" l="1"/>
  <c r="BS10" i="47"/>
  <c r="BS11" i="47"/>
  <c r="BS18" i="47"/>
  <c r="BS19" i="47"/>
  <c r="BS26" i="47"/>
  <c r="BS27" i="47"/>
  <c r="BR31" i="47"/>
  <c r="BU9" i="47"/>
  <c r="BU17" i="47"/>
  <c r="BU25" i="47"/>
  <c r="BS29" i="47"/>
  <c r="AL16" i="36"/>
  <c r="AL24" i="36"/>
  <c r="AL28" i="36"/>
  <c r="AL32" i="36"/>
  <c r="AJ33" i="36"/>
  <c r="AL12" i="36"/>
  <c r="AL20" i="36"/>
  <c r="AH33" i="36"/>
  <c r="AL10" i="36"/>
  <c r="AL14" i="36"/>
  <c r="AL18" i="36"/>
  <c r="AL22" i="36"/>
  <c r="AL26" i="36"/>
  <c r="AL30" i="36"/>
  <c r="AP31" i="41"/>
  <c r="AL9" i="36"/>
  <c r="AL11" i="36"/>
  <c r="AL13" i="36"/>
  <c r="AL15" i="36"/>
  <c r="AL17" i="36"/>
  <c r="AL19" i="36"/>
  <c r="AL21" i="36"/>
  <c r="AL23" i="36"/>
  <c r="AL25" i="36"/>
  <c r="AL27" i="36"/>
  <c r="AL29" i="36"/>
  <c r="AL31" i="36"/>
  <c r="AT31" i="41"/>
  <c r="BQ31" i="47"/>
  <c r="BP31" i="47"/>
  <c r="BS9" i="47"/>
  <c r="BU11" i="47"/>
  <c r="BU13" i="47"/>
  <c r="BS14" i="47"/>
  <c r="BS15" i="47"/>
  <c r="BU16" i="47"/>
  <c r="BS17" i="47"/>
  <c r="BU19" i="47"/>
  <c r="BU21" i="47"/>
  <c r="BS22" i="47"/>
  <c r="BS23" i="47"/>
  <c r="BS24" i="47"/>
  <c r="BS25" i="47"/>
  <c r="BU27" i="47"/>
  <c r="BU29" i="47"/>
  <c r="BS30" i="47"/>
  <c r="BU8" i="47"/>
  <c r="BU12" i="47"/>
  <c r="BU24" i="47"/>
  <c r="BU28" i="47"/>
  <c r="BS7" i="47"/>
  <c r="BU10" i="47"/>
  <c r="BU14" i="47"/>
  <c r="BU18" i="47"/>
  <c r="BU22" i="47"/>
  <c r="BU26" i="47"/>
  <c r="BU30" i="47"/>
  <c r="BS8" i="47"/>
  <c r="BS16" i="47"/>
  <c r="BS20" i="47"/>
  <c r="AR7" i="41"/>
  <c r="AL33" i="36"/>
  <c r="AI33" i="36"/>
  <c r="BU31" i="47" l="1"/>
  <c r="BS31" i="47"/>
  <c r="AT7" i="41"/>
  <c r="AR31" i="41"/>
  <c r="AD8" i="27" l="1"/>
  <c r="AD9" i="27"/>
  <c r="AD10" i="27"/>
  <c r="AD11" i="27"/>
  <c r="AD12" i="27"/>
  <c r="AD1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7" i="27"/>
  <c r="AB14" i="45"/>
  <c r="AB15" i="45"/>
  <c r="AB16" i="45"/>
  <c r="AB17" i="45"/>
  <c r="AB18" i="45"/>
  <c r="AB19" i="45"/>
  <c r="AB20" i="45"/>
  <c r="AB21" i="45"/>
  <c r="AB22" i="45"/>
  <c r="AB23" i="45"/>
  <c r="AB24" i="45"/>
  <c r="AB25" i="45"/>
  <c r="AB26" i="45"/>
  <c r="AB27" i="45"/>
  <c r="AB28" i="45"/>
  <c r="AB29" i="45"/>
  <c r="AB30" i="45"/>
  <c r="AB31" i="45"/>
  <c r="AB32" i="45"/>
  <c r="AB33" i="45"/>
  <c r="AB34" i="45"/>
  <c r="AB35" i="45"/>
  <c r="AB36" i="45"/>
  <c r="AB13" i="45"/>
  <c r="Y14" i="45"/>
  <c r="Y15" i="45"/>
  <c r="Y16" i="45"/>
  <c r="Y17" i="45"/>
  <c r="Y18" i="45"/>
  <c r="Y19" i="45"/>
  <c r="Y20" i="45"/>
  <c r="Y21" i="45"/>
  <c r="Y22" i="45"/>
  <c r="Y23" i="45"/>
  <c r="Y24" i="45"/>
  <c r="Y25" i="45"/>
  <c r="Y26" i="45"/>
  <c r="Y27" i="45"/>
  <c r="Y28" i="45"/>
  <c r="Y29" i="45"/>
  <c r="Y30" i="45"/>
  <c r="Y31" i="45"/>
  <c r="Y32" i="45"/>
  <c r="Y33" i="45"/>
  <c r="Y34" i="45"/>
  <c r="Y35" i="45"/>
  <c r="Y36" i="45"/>
  <c r="W14" i="45"/>
  <c r="W15" i="45"/>
  <c r="W16" i="45"/>
  <c r="W17" i="45"/>
  <c r="W18" i="45"/>
  <c r="W19" i="45"/>
  <c r="W20" i="45"/>
  <c r="W21" i="45"/>
  <c r="W22" i="45"/>
  <c r="W23" i="45"/>
  <c r="W24" i="45"/>
  <c r="W25" i="45"/>
  <c r="W26" i="45"/>
  <c r="W27" i="45"/>
  <c r="W28" i="45"/>
  <c r="W29" i="45"/>
  <c r="W30" i="45"/>
  <c r="W31" i="45"/>
  <c r="W32" i="45"/>
  <c r="W33" i="45"/>
  <c r="W34" i="45"/>
  <c r="W35" i="45"/>
  <c r="W36" i="45"/>
  <c r="W13" i="45"/>
  <c r="AC31" i="27"/>
  <c r="AA31" i="27"/>
  <c r="Z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Y30" i="27"/>
  <c r="AB30" i="27" s="1"/>
  <c r="Y29" i="27"/>
  <c r="AB29" i="27" s="1"/>
  <c r="Y28" i="27"/>
  <c r="AB28" i="27" s="1"/>
  <c r="Y27" i="27"/>
  <c r="AB27" i="27" s="1"/>
  <c r="Y26" i="27"/>
  <c r="AB26" i="27" s="1"/>
  <c r="Y25" i="27"/>
  <c r="AB25" i="27" s="1"/>
  <c r="Y24" i="27"/>
  <c r="AB24" i="27" s="1"/>
  <c r="Y23" i="27"/>
  <c r="AB23" i="27" s="1"/>
  <c r="Y22" i="27"/>
  <c r="AB22" i="27" s="1"/>
  <c r="Y21" i="27"/>
  <c r="AB21" i="27" s="1"/>
  <c r="Y20" i="27"/>
  <c r="AB20" i="27" s="1"/>
  <c r="Y19" i="27"/>
  <c r="AB19" i="27" s="1"/>
  <c r="Y18" i="27"/>
  <c r="AB18" i="27" s="1"/>
  <c r="Y17" i="27"/>
  <c r="AB17" i="27" s="1"/>
  <c r="Y16" i="27"/>
  <c r="AB16" i="27" s="1"/>
  <c r="Y15" i="27"/>
  <c r="AB15" i="27" s="1"/>
  <c r="Y14" i="27"/>
  <c r="AB14" i="27" s="1"/>
  <c r="Y13" i="27"/>
  <c r="AB13" i="27" s="1"/>
  <c r="Y12" i="27"/>
  <c r="AB12" i="27" s="1"/>
  <c r="Y11" i="27"/>
  <c r="AB11" i="27" s="1"/>
  <c r="Y10" i="27"/>
  <c r="AB10" i="27" s="1"/>
  <c r="Y9" i="27"/>
  <c r="AB9" i="27" s="1"/>
  <c r="Y8" i="27"/>
  <c r="AB8" i="27" s="1"/>
  <c r="Y7" i="27"/>
  <c r="K37" i="40"/>
  <c r="H37" i="40"/>
  <c r="F37" i="40"/>
  <c r="E37" i="40"/>
  <c r="D37" i="40"/>
  <c r="C37" i="40"/>
  <c r="B37" i="40"/>
  <c r="I36" i="40"/>
  <c r="G36" i="40"/>
  <c r="I35" i="40"/>
  <c r="G35" i="40"/>
  <c r="J35" i="40" s="1"/>
  <c r="L35" i="40" s="1"/>
  <c r="I34" i="40"/>
  <c r="G34" i="40"/>
  <c r="J34" i="40" s="1"/>
  <c r="L34" i="40" s="1"/>
  <c r="I33" i="40"/>
  <c r="G33" i="40"/>
  <c r="J33" i="40" s="1"/>
  <c r="L33" i="40" s="1"/>
  <c r="I32" i="40"/>
  <c r="G32" i="40"/>
  <c r="I31" i="40"/>
  <c r="G31" i="40"/>
  <c r="I30" i="40"/>
  <c r="G30" i="40"/>
  <c r="I29" i="40"/>
  <c r="G29" i="40"/>
  <c r="J29" i="40" s="1"/>
  <c r="L29" i="40" s="1"/>
  <c r="I28" i="40"/>
  <c r="G28" i="40"/>
  <c r="I27" i="40"/>
  <c r="G27" i="40"/>
  <c r="J27" i="40" s="1"/>
  <c r="L27" i="40" s="1"/>
  <c r="I26" i="40"/>
  <c r="G26" i="40"/>
  <c r="J26" i="40" s="1"/>
  <c r="L26" i="40" s="1"/>
  <c r="I25" i="40"/>
  <c r="G25" i="40"/>
  <c r="J25" i="40" s="1"/>
  <c r="L25" i="40" s="1"/>
  <c r="I24" i="40"/>
  <c r="G24" i="40"/>
  <c r="I23" i="40"/>
  <c r="G23" i="40"/>
  <c r="I22" i="40"/>
  <c r="G22" i="40"/>
  <c r="I21" i="40"/>
  <c r="G21" i="40"/>
  <c r="J21" i="40" s="1"/>
  <c r="L21" i="40" s="1"/>
  <c r="I20" i="40"/>
  <c r="G20" i="40"/>
  <c r="I19" i="40"/>
  <c r="G19" i="40"/>
  <c r="J19" i="40" s="1"/>
  <c r="L19" i="40" s="1"/>
  <c r="I18" i="40"/>
  <c r="G18" i="40"/>
  <c r="J18" i="40" s="1"/>
  <c r="L18" i="40" s="1"/>
  <c r="I17" i="40"/>
  <c r="G17" i="40"/>
  <c r="J17" i="40" s="1"/>
  <c r="L17" i="40" s="1"/>
  <c r="I16" i="40"/>
  <c r="G16" i="40"/>
  <c r="I15" i="40"/>
  <c r="G15" i="40"/>
  <c r="I14" i="40"/>
  <c r="G14" i="40"/>
  <c r="I13" i="40"/>
  <c r="G13" i="40"/>
  <c r="J13" i="40" s="1"/>
  <c r="N37" i="39"/>
  <c r="K37" i="39"/>
  <c r="J37" i="39"/>
  <c r="I37" i="39"/>
  <c r="H37" i="39"/>
  <c r="G37" i="39"/>
  <c r="F37" i="39"/>
  <c r="E37" i="39"/>
  <c r="D37" i="39"/>
  <c r="C37" i="39"/>
  <c r="B37" i="39"/>
  <c r="L36" i="39"/>
  <c r="M36" i="39" s="1"/>
  <c r="O36" i="39" s="1"/>
  <c r="L35" i="39"/>
  <c r="M35" i="39" s="1"/>
  <c r="O35" i="39" s="1"/>
  <c r="L34" i="39"/>
  <c r="M34" i="39" s="1"/>
  <c r="O34" i="39" s="1"/>
  <c r="L33" i="39"/>
  <c r="M33" i="39" s="1"/>
  <c r="O33" i="39" s="1"/>
  <c r="L32" i="39"/>
  <c r="M32" i="39" s="1"/>
  <c r="O32" i="39" s="1"/>
  <c r="L31" i="39"/>
  <c r="M31" i="39" s="1"/>
  <c r="O31" i="39" s="1"/>
  <c r="L30" i="39"/>
  <c r="M30" i="39" s="1"/>
  <c r="O30" i="39" s="1"/>
  <c r="L29" i="39"/>
  <c r="M29" i="39" s="1"/>
  <c r="O29" i="39" s="1"/>
  <c r="L28" i="39"/>
  <c r="M28" i="39" s="1"/>
  <c r="O28" i="39" s="1"/>
  <c r="L27" i="39"/>
  <c r="M27" i="39" s="1"/>
  <c r="O27" i="39" s="1"/>
  <c r="L26" i="39"/>
  <c r="M26" i="39" s="1"/>
  <c r="O26" i="39" s="1"/>
  <c r="L25" i="39"/>
  <c r="M25" i="39" s="1"/>
  <c r="O25" i="39" s="1"/>
  <c r="L24" i="39"/>
  <c r="M24" i="39" s="1"/>
  <c r="O24" i="39" s="1"/>
  <c r="L23" i="39"/>
  <c r="M23" i="39" s="1"/>
  <c r="O23" i="39" s="1"/>
  <c r="L22" i="39"/>
  <c r="M22" i="39" s="1"/>
  <c r="O22" i="39" s="1"/>
  <c r="L21" i="39"/>
  <c r="M21" i="39" s="1"/>
  <c r="O21" i="39" s="1"/>
  <c r="L20" i="39"/>
  <c r="M20" i="39" s="1"/>
  <c r="O20" i="39" s="1"/>
  <c r="L19" i="39"/>
  <c r="M19" i="39" s="1"/>
  <c r="O19" i="39" s="1"/>
  <c r="L18" i="39"/>
  <c r="M18" i="39" s="1"/>
  <c r="O18" i="39" s="1"/>
  <c r="L17" i="39"/>
  <c r="M17" i="39" s="1"/>
  <c r="O17" i="39" s="1"/>
  <c r="L16" i="39"/>
  <c r="M16" i="39" s="1"/>
  <c r="O16" i="39" s="1"/>
  <c r="L15" i="39"/>
  <c r="M15" i="39" s="1"/>
  <c r="O15" i="39" s="1"/>
  <c r="L14" i="39"/>
  <c r="M14" i="39" s="1"/>
  <c r="O14" i="39" s="1"/>
  <c r="L13" i="39"/>
  <c r="M13" i="39" s="1"/>
  <c r="AA37" i="45"/>
  <c r="X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B37" i="45"/>
  <c r="Z36" i="45"/>
  <c r="Z34" i="45"/>
  <c r="Z33" i="45"/>
  <c r="Z32" i="45"/>
  <c r="Z30" i="45"/>
  <c r="Z29" i="45"/>
  <c r="Z28" i="45"/>
  <c r="Z25" i="45"/>
  <c r="Z24" i="45"/>
  <c r="Z22" i="45"/>
  <c r="Z20" i="45"/>
  <c r="Z18" i="45"/>
  <c r="Z17" i="45"/>
  <c r="Z16" i="45"/>
  <c r="Z14" i="45"/>
  <c r="Y13" i="45"/>
  <c r="W37" i="46"/>
  <c r="T37" i="46"/>
  <c r="S37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B37" i="46"/>
  <c r="U36" i="46"/>
  <c r="V36" i="46" s="1"/>
  <c r="X36" i="46" s="1"/>
  <c r="U35" i="46"/>
  <c r="V35" i="46" s="1"/>
  <c r="X35" i="46" s="1"/>
  <c r="U34" i="46"/>
  <c r="V34" i="46" s="1"/>
  <c r="X34" i="46" s="1"/>
  <c r="U33" i="46"/>
  <c r="V33" i="46" s="1"/>
  <c r="X33" i="46" s="1"/>
  <c r="U32" i="46"/>
  <c r="V32" i="46" s="1"/>
  <c r="X32" i="46" s="1"/>
  <c r="U31" i="46"/>
  <c r="V31" i="46" s="1"/>
  <c r="X31" i="46" s="1"/>
  <c r="U30" i="46"/>
  <c r="V30" i="46" s="1"/>
  <c r="X30" i="46" s="1"/>
  <c r="U29" i="46"/>
  <c r="V29" i="46" s="1"/>
  <c r="X29" i="46" s="1"/>
  <c r="U28" i="46"/>
  <c r="V28" i="46" s="1"/>
  <c r="X28" i="46" s="1"/>
  <c r="U27" i="46"/>
  <c r="V27" i="46" s="1"/>
  <c r="X27" i="46" s="1"/>
  <c r="U26" i="46"/>
  <c r="V26" i="46" s="1"/>
  <c r="X26" i="46" s="1"/>
  <c r="U25" i="46"/>
  <c r="V25" i="46" s="1"/>
  <c r="X25" i="46" s="1"/>
  <c r="U24" i="46"/>
  <c r="V24" i="46" s="1"/>
  <c r="X24" i="46" s="1"/>
  <c r="U23" i="46"/>
  <c r="V23" i="46" s="1"/>
  <c r="X23" i="46" s="1"/>
  <c r="U22" i="46"/>
  <c r="V22" i="46" s="1"/>
  <c r="X22" i="46" s="1"/>
  <c r="U21" i="46"/>
  <c r="V21" i="46" s="1"/>
  <c r="X21" i="46" s="1"/>
  <c r="V20" i="46"/>
  <c r="X20" i="46" s="1"/>
  <c r="U20" i="46"/>
  <c r="U19" i="46"/>
  <c r="V19" i="46" s="1"/>
  <c r="X19" i="46" s="1"/>
  <c r="U18" i="46"/>
  <c r="V18" i="46" s="1"/>
  <c r="X18" i="46" s="1"/>
  <c r="U17" i="46"/>
  <c r="V17" i="46" s="1"/>
  <c r="X17" i="46" s="1"/>
  <c r="U16" i="46"/>
  <c r="V16" i="46" s="1"/>
  <c r="X16" i="46" s="1"/>
  <c r="U15" i="46"/>
  <c r="V15" i="46" s="1"/>
  <c r="X15" i="46" s="1"/>
  <c r="U14" i="46"/>
  <c r="V14" i="46" s="1"/>
  <c r="X14" i="46" s="1"/>
  <c r="U13" i="46"/>
  <c r="V13" i="46" s="1"/>
  <c r="J16" i="40" l="1"/>
  <c r="L16" i="40" s="1"/>
  <c r="J24" i="40"/>
  <c r="L24" i="40" s="1"/>
  <c r="J32" i="40"/>
  <c r="L32" i="40" s="1"/>
  <c r="I37" i="40"/>
  <c r="Z21" i="45"/>
  <c r="J14" i="40"/>
  <c r="L14" i="40" s="1"/>
  <c r="J15" i="40"/>
  <c r="L15" i="40" s="1"/>
  <c r="J20" i="40"/>
  <c r="L20" i="40" s="1"/>
  <c r="J22" i="40"/>
  <c r="L22" i="40" s="1"/>
  <c r="J23" i="40"/>
  <c r="L23" i="40" s="1"/>
  <c r="J28" i="40"/>
  <c r="L28" i="40" s="1"/>
  <c r="J30" i="40"/>
  <c r="L30" i="40" s="1"/>
  <c r="J31" i="40"/>
  <c r="L31" i="40" s="1"/>
  <c r="J36" i="40"/>
  <c r="L36" i="40" s="1"/>
  <c r="W37" i="45"/>
  <c r="Z26" i="45"/>
  <c r="Y31" i="27"/>
  <c r="G37" i="40"/>
  <c r="Y37" i="45"/>
  <c r="Z15" i="45"/>
  <c r="Z19" i="45"/>
  <c r="Z23" i="45"/>
  <c r="Z27" i="45"/>
  <c r="Z31" i="45"/>
  <c r="Z35" i="45"/>
  <c r="AB7" i="27"/>
  <c r="L13" i="40"/>
  <c r="L37" i="40" s="1"/>
  <c r="M37" i="39"/>
  <c r="O13" i="39"/>
  <c r="O37" i="39" s="1"/>
  <c r="L37" i="39"/>
  <c r="Z13" i="45"/>
  <c r="V37" i="46"/>
  <c r="X13" i="46"/>
  <c r="X37" i="46" s="1"/>
  <c r="U37" i="46"/>
  <c r="J37" i="40" l="1"/>
  <c r="AB31" i="27"/>
  <c r="AD31" i="27"/>
  <c r="Z37" i="45"/>
  <c r="AB37" i="45"/>
  <c r="X15" i="31" l="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14" i="31"/>
  <c r="X13" i="31"/>
  <c r="CC15" i="23" l="1"/>
  <c r="CC16" i="23"/>
  <c r="CC17" i="23"/>
  <c r="CC18" i="23"/>
  <c r="CC19" i="23"/>
  <c r="CC20" i="23"/>
  <c r="CC21" i="23"/>
  <c r="CC22" i="23"/>
  <c r="CC23" i="23"/>
  <c r="CC24" i="23"/>
  <c r="CC25" i="23"/>
  <c r="CC26" i="23"/>
  <c r="CC27" i="23"/>
  <c r="CC28" i="23"/>
  <c r="CC29" i="23"/>
  <c r="CC30" i="23"/>
  <c r="CC31" i="23"/>
  <c r="CC32" i="23"/>
  <c r="CC33" i="23"/>
  <c r="CC34" i="23"/>
  <c r="CC35" i="23"/>
  <c r="CC36" i="23"/>
  <c r="CC37" i="23"/>
  <c r="CE15" i="23"/>
  <c r="CE16" i="23"/>
  <c r="CE17" i="23"/>
  <c r="CE18" i="23"/>
  <c r="CE19" i="23"/>
  <c r="CE20" i="23"/>
  <c r="CE21" i="23"/>
  <c r="CE22" i="23"/>
  <c r="CE23" i="23"/>
  <c r="CE24" i="23"/>
  <c r="CE25" i="23"/>
  <c r="CE26" i="23"/>
  <c r="CE27" i="23"/>
  <c r="CE28" i="23"/>
  <c r="CE29" i="23"/>
  <c r="CE30" i="23"/>
  <c r="CE31" i="23"/>
  <c r="CE32" i="23"/>
  <c r="CE33" i="23"/>
  <c r="CE34" i="23"/>
  <c r="CE35" i="23"/>
  <c r="CE36" i="23"/>
  <c r="CE37" i="23"/>
  <c r="CE14" i="23"/>
  <c r="Z36" i="44" l="1"/>
  <c r="Z35" i="44"/>
  <c r="Z34" i="44"/>
  <c r="Z33" i="44"/>
  <c r="Z32" i="44"/>
  <c r="Z31" i="44"/>
  <c r="Z30" i="44"/>
  <c r="Z29" i="44"/>
  <c r="Z28" i="44"/>
  <c r="Z27" i="44"/>
  <c r="Z26" i="44"/>
  <c r="Z25" i="44"/>
  <c r="Z24" i="44"/>
  <c r="Z23" i="44"/>
  <c r="Z22" i="44"/>
  <c r="Z21" i="44"/>
  <c r="Z20" i="44"/>
  <c r="Z19" i="44"/>
  <c r="Z18" i="44"/>
  <c r="Z17" i="44"/>
  <c r="Z16" i="44"/>
  <c r="Z15" i="44"/>
  <c r="Z14" i="44"/>
  <c r="Z13" i="44"/>
  <c r="BO33" i="1" l="1"/>
  <c r="BL10" i="1"/>
  <c r="BM10" i="1"/>
  <c r="BP10" i="1"/>
  <c r="BL11" i="1"/>
  <c r="BM11" i="1"/>
  <c r="BP11" i="1"/>
  <c r="BL12" i="1"/>
  <c r="BN12" i="1" s="1"/>
  <c r="BM12" i="1"/>
  <c r="BP12" i="1"/>
  <c r="BL13" i="1"/>
  <c r="BM13" i="1"/>
  <c r="BP13" i="1"/>
  <c r="BL14" i="1"/>
  <c r="BM14" i="1"/>
  <c r="BP14" i="1"/>
  <c r="BL15" i="1"/>
  <c r="BM15" i="1"/>
  <c r="BP15" i="1"/>
  <c r="BL16" i="1"/>
  <c r="BN16" i="1" s="1"/>
  <c r="BM16" i="1"/>
  <c r="BP16" i="1"/>
  <c r="BL17" i="1"/>
  <c r="BM17" i="1"/>
  <c r="BP17" i="1"/>
  <c r="BL18" i="1"/>
  <c r="BM18" i="1"/>
  <c r="BP18" i="1"/>
  <c r="BL19" i="1"/>
  <c r="BM19" i="1"/>
  <c r="BP19" i="1"/>
  <c r="BL20" i="1"/>
  <c r="BN20" i="1" s="1"/>
  <c r="BM20" i="1"/>
  <c r="BP20" i="1"/>
  <c r="BL21" i="1"/>
  <c r="BM21" i="1"/>
  <c r="BP21" i="1"/>
  <c r="BL22" i="1"/>
  <c r="BM22" i="1"/>
  <c r="BP22" i="1"/>
  <c r="BL23" i="1"/>
  <c r="BM23" i="1"/>
  <c r="BP23" i="1"/>
  <c r="BL24" i="1"/>
  <c r="BN24" i="1" s="1"/>
  <c r="BM24" i="1"/>
  <c r="BP24" i="1"/>
  <c r="BL25" i="1"/>
  <c r="BM25" i="1"/>
  <c r="BP25" i="1"/>
  <c r="BL26" i="1"/>
  <c r="BM26" i="1"/>
  <c r="BP26" i="1"/>
  <c r="BL27" i="1"/>
  <c r="BM27" i="1"/>
  <c r="BP27" i="1"/>
  <c r="BL28" i="1"/>
  <c r="BN28" i="1" s="1"/>
  <c r="BM28" i="1"/>
  <c r="BP28" i="1"/>
  <c r="BL29" i="1"/>
  <c r="BM29" i="1"/>
  <c r="BP29" i="1"/>
  <c r="BL30" i="1"/>
  <c r="BM30" i="1"/>
  <c r="BP30" i="1"/>
  <c r="BL31" i="1"/>
  <c r="BM31" i="1"/>
  <c r="BP31" i="1"/>
  <c r="BL32" i="1"/>
  <c r="BN32" i="1" s="1"/>
  <c r="BM32" i="1"/>
  <c r="BP32" i="1"/>
  <c r="BP9" i="1"/>
  <c r="BP33" i="1" s="1"/>
  <c r="BM9" i="1"/>
  <c r="BL9" i="1"/>
  <c r="BN9" i="1" l="1"/>
  <c r="BM33" i="1"/>
  <c r="BN29" i="1"/>
  <c r="BN25" i="1"/>
  <c r="BN17" i="1"/>
  <c r="BN30" i="1"/>
  <c r="BN26" i="1"/>
  <c r="BN22" i="1"/>
  <c r="BN18" i="1"/>
  <c r="BN14" i="1"/>
  <c r="BN10" i="1"/>
  <c r="BN31" i="1"/>
  <c r="BN27" i="1"/>
  <c r="BN23" i="1"/>
  <c r="BN19" i="1"/>
  <c r="BN15" i="1"/>
  <c r="BN11" i="1"/>
  <c r="BN21" i="1"/>
  <c r="BN13" i="1"/>
  <c r="AP8" i="42"/>
  <c r="AP9" i="42"/>
  <c r="AP10" i="42"/>
  <c r="AP11" i="42"/>
  <c r="AP12" i="42"/>
  <c r="AP13" i="42"/>
  <c r="AP14" i="42"/>
  <c r="AP15" i="42"/>
  <c r="AP16" i="42"/>
  <c r="AP17" i="42"/>
  <c r="AP18" i="42"/>
  <c r="AP19" i="42"/>
  <c r="AP20" i="42"/>
  <c r="AP21" i="42"/>
  <c r="AP22" i="42"/>
  <c r="AP23" i="42"/>
  <c r="AP24" i="42"/>
  <c r="AP25" i="42"/>
  <c r="AP26" i="42"/>
  <c r="AP27" i="42"/>
  <c r="AP28" i="42"/>
  <c r="AP29" i="42"/>
  <c r="AP30" i="42"/>
  <c r="AP7" i="42"/>
  <c r="AO8" i="42"/>
  <c r="AQ8" i="42" s="1"/>
  <c r="AS8" i="42" s="1"/>
  <c r="AO9" i="42"/>
  <c r="AQ9" i="42" s="1"/>
  <c r="AS9" i="42" s="1"/>
  <c r="AO10" i="42"/>
  <c r="AQ10" i="42" s="1"/>
  <c r="AS10" i="42" s="1"/>
  <c r="AO11" i="42"/>
  <c r="AQ11" i="42" s="1"/>
  <c r="AS11" i="42" s="1"/>
  <c r="AO12" i="42"/>
  <c r="AQ12" i="42" s="1"/>
  <c r="AS12" i="42" s="1"/>
  <c r="AO13" i="42"/>
  <c r="AQ13" i="42" s="1"/>
  <c r="AS13" i="42" s="1"/>
  <c r="AO14" i="42"/>
  <c r="AQ14" i="42" s="1"/>
  <c r="AS14" i="42" s="1"/>
  <c r="AO15" i="42"/>
  <c r="AQ15" i="42" s="1"/>
  <c r="AS15" i="42" s="1"/>
  <c r="AO16" i="42"/>
  <c r="AQ16" i="42" s="1"/>
  <c r="AS16" i="42" s="1"/>
  <c r="AO17" i="42"/>
  <c r="AQ17" i="42" s="1"/>
  <c r="AS17" i="42" s="1"/>
  <c r="AO18" i="42"/>
  <c r="AQ18" i="42" s="1"/>
  <c r="AS18" i="42" s="1"/>
  <c r="AO19" i="42"/>
  <c r="AQ19" i="42" s="1"/>
  <c r="AS19" i="42" s="1"/>
  <c r="AO20" i="42"/>
  <c r="AQ20" i="42" s="1"/>
  <c r="AS20" i="42" s="1"/>
  <c r="AO21" i="42"/>
  <c r="AQ21" i="42" s="1"/>
  <c r="AS21" i="42" s="1"/>
  <c r="AO22" i="42"/>
  <c r="AQ22" i="42" s="1"/>
  <c r="AS22" i="42" s="1"/>
  <c r="AO23" i="42"/>
  <c r="AQ23" i="42" s="1"/>
  <c r="AS23" i="42" s="1"/>
  <c r="AO24" i="42"/>
  <c r="AQ24" i="42" s="1"/>
  <c r="AS24" i="42" s="1"/>
  <c r="AO25" i="42"/>
  <c r="AQ25" i="42" s="1"/>
  <c r="AS25" i="42" s="1"/>
  <c r="AO26" i="42"/>
  <c r="AQ26" i="42" s="1"/>
  <c r="AS26" i="42" s="1"/>
  <c r="AO27" i="42"/>
  <c r="AQ27" i="42" s="1"/>
  <c r="AS27" i="42" s="1"/>
  <c r="AO28" i="42"/>
  <c r="AQ28" i="42" s="1"/>
  <c r="AS28" i="42" s="1"/>
  <c r="AO29" i="42"/>
  <c r="AQ29" i="42" s="1"/>
  <c r="AS29" i="42" s="1"/>
  <c r="AO30" i="42"/>
  <c r="AQ30" i="42" s="1"/>
  <c r="AS30" i="42" s="1"/>
  <c r="AO7" i="42"/>
  <c r="AQ7" i="42" s="1"/>
  <c r="AS7" i="42" s="1"/>
  <c r="BN33" i="1" l="1"/>
  <c r="BH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I33" i="1"/>
  <c r="BJ33" i="1"/>
  <c r="BK33" i="1"/>
  <c r="BL33" i="1"/>
  <c r="B33" i="1"/>
  <c r="EJ14" i="43" l="1"/>
  <c r="EJ15" i="43"/>
  <c r="EJ16" i="43"/>
  <c r="EJ17" i="43"/>
  <c r="EJ18" i="43"/>
  <c r="EJ19" i="43"/>
  <c r="EJ20" i="43"/>
  <c r="EJ21" i="43"/>
  <c r="EJ22" i="43"/>
  <c r="EJ23" i="43"/>
  <c r="EJ24" i="43"/>
  <c r="EJ25" i="43"/>
  <c r="EJ26" i="43"/>
  <c r="EJ27" i="43"/>
  <c r="EJ28" i="43"/>
  <c r="EJ29" i="43"/>
  <c r="EJ30" i="43"/>
  <c r="EJ31" i="43"/>
  <c r="EJ32" i="43"/>
  <c r="EJ33" i="43"/>
  <c r="EJ34" i="43"/>
  <c r="EJ35" i="43"/>
  <c r="EJ36" i="43"/>
  <c r="EJ13" i="43"/>
  <c r="EG37" i="43"/>
  <c r="AR14" i="44" l="1"/>
  <c r="AR15" i="44"/>
  <c r="AR16" i="44"/>
  <c r="AR17" i="44"/>
  <c r="AR18" i="44"/>
  <c r="AR19" i="44"/>
  <c r="AR20" i="44"/>
  <c r="AR21" i="44"/>
  <c r="AR22" i="44"/>
  <c r="AR23" i="44"/>
  <c r="AR24" i="44"/>
  <c r="AR25" i="44"/>
  <c r="AR26" i="44"/>
  <c r="AR27" i="44"/>
  <c r="AR28" i="44"/>
  <c r="AR29" i="44"/>
  <c r="AR30" i="44"/>
  <c r="AR31" i="44"/>
  <c r="AR32" i="44"/>
  <c r="AR33" i="44"/>
  <c r="AR34" i="44"/>
  <c r="AR35" i="44"/>
  <c r="AR36" i="44"/>
  <c r="AR13" i="44"/>
  <c r="AO37" i="44"/>
  <c r="Z34" i="31" l="1"/>
  <c r="Z35" i="31"/>
  <c r="Z36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13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N37" i="44" l="1"/>
  <c r="AM37" i="44"/>
  <c r="AL37" i="44"/>
  <c r="AK37" i="44"/>
  <c r="AJ37" i="44"/>
  <c r="AI37" i="44"/>
  <c r="AH37" i="44"/>
  <c r="AG37" i="44"/>
  <c r="AF37" i="44"/>
  <c r="AE37" i="44"/>
  <c r="AD37" i="44"/>
  <c r="AC37" i="44"/>
  <c r="AB37" i="44"/>
  <c r="AA37" i="44"/>
  <c r="Z37" i="44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AT36" i="44"/>
  <c r="AQ36" i="44"/>
  <c r="AP36" i="44"/>
  <c r="AS36" i="44" s="1"/>
  <c r="AU36" i="44" s="1"/>
  <c r="AT35" i="44"/>
  <c r="AQ35" i="44"/>
  <c r="AP35" i="44"/>
  <c r="AT34" i="44"/>
  <c r="AQ34" i="44"/>
  <c r="AP34" i="44"/>
  <c r="AS34" i="44" s="1"/>
  <c r="AU34" i="44" s="1"/>
  <c r="AT33" i="44"/>
  <c r="AQ33" i="44"/>
  <c r="AP33" i="44"/>
  <c r="AT32" i="44"/>
  <c r="AQ32" i="44"/>
  <c r="AP32" i="44"/>
  <c r="AS32" i="44" s="1"/>
  <c r="AU32" i="44" s="1"/>
  <c r="AT31" i="44"/>
  <c r="AQ31" i="44"/>
  <c r="AP31" i="44"/>
  <c r="AT30" i="44"/>
  <c r="AQ30" i="44"/>
  <c r="AP30" i="44"/>
  <c r="AS30" i="44" s="1"/>
  <c r="AU30" i="44" s="1"/>
  <c r="AT29" i="44"/>
  <c r="AQ29" i="44"/>
  <c r="AP29" i="44"/>
  <c r="AT28" i="44"/>
  <c r="AQ28" i="44"/>
  <c r="AP28" i="44"/>
  <c r="AS28" i="44" s="1"/>
  <c r="AU28" i="44" s="1"/>
  <c r="AT27" i="44"/>
  <c r="AQ27" i="44"/>
  <c r="AP27" i="44"/>
  <c r="AT26" i="44"/>
  <c r="AQ26" i="44"/>
  <c r="AP26" i="44"/>
  <c r="AS26" i="44" s="1"/>
  <c r="AU26" i="44" s="1"/>
  <c r="AT25" i="44"/>
  <c r="AQ25" i="44"/>
  <c r="AP25" i="44"/>
  <c r="AT24" i="44"/>
  <c r="AQ24" i="44"/>
  <c r="AP24" i="44"/>
  <c r="AS24" i="44" s="1"/>
  <c r="AU24" i="44" s="1"/>
  <c r="AT23" i="44"/>
  <c r="AQ23" i="44"/>
  <c r="AP23" i="44"/>
  <c r="AT22" i="44"/>
  <c r="AQ22" i="44"/>
  <c r="AP22" i="44"/>
  <c r="AS22" i="44" s="1"/>
  <c r="AU22" i="44" s="1"/>
  <c r="AT21" i="44"/>
  <c r="AQ21" i="44"/>
  <c r="AP21" i="44"/>
  <c r="AT20" i="44"/>
  <c r="AQ20" i="44"/>
  <c r="AP20" i="44"/>
  <c r="AS20" i="44" s="1"/>
  <c r="AU20" i="44" s="1"/>
  <c r="AT19" i="44"/>
  <c r="AQ19" i="44"/>
  <c r="AP19" i="44"/>
  <c r="AT18" i="44"/>
  <c r="AQ18" i="44"/>
  <c r="AP18" i="44"/>
  <c r="AS18" i="44" s="1"/>
  <c r="AU18" i="44" s="1"/>
  <c r="AT17" i="44"/>
  <c r="AQ17" i="44"/>
  <c r="AP17" i="44"/>
  <c r="AT16" i="44"/>
  <c r="AQ16" i="44"/>
  <c r="AP16" i="44"/>
  <c r="AS16" i="44" s="1"/>
  <c r="AU16" i="44" s="1"/>
  <c r="AT15" i="44"/>
  <c r="AQ15" i="44"/>
  <c r="AP15" i="44"/>
  <c r="AT14" i="44"/>
  <c r="AQ14" i="44"/>
  <c r="AP14" i="44"/>
  <c r="AS14" i="44" s="1"/>
  <c r="AU14" i="44" s="1"/>
  <c r="AT13" i="44"/>
  <c r="AR37" i="44"/>
  <c r="AQ13" i="44"/>
  <c r="AP13" i="44"/>
  <c r="AP37" i="44" s="1"/>
  <c r="AQ37" i="44" l="1"/>
  <c r="AT37" i="44"/>
  <c r="AS15" i="44"/>
  <c r="AU15" i="44" s="1"/>
  <c r="AS17" i="44"/>
  <c r="AU17" i="44" s="1"/>
  <c r="AS19" i="44"/>
  <c r="AU19" i="44" s="1"/>
  <c r="AS21" i="44"/>
  <c r="AU21" i="44" s="1"/>
  <c r="AS23" i="44"/>
  <c r="AU23" i="44" s="1"/>
  <c r="AS25" i="44"/>
  <c r="AU25" i="44" s="1"/>
  <c r="AS27" i="44"/>
  <c r="AU27" i="44" s="1"/>
  <c r="AS29" i="44"/>
  <c r="AU29" i="44" s="1"/>
  <c r="AS31" i="44"/>
  <c r="AU31" i="44" s="1"/>
  <c r="AS33" i="44"/>
  <c r="AU33" i="44" s="1"/>
  <c r="AS35" i="44"/>
  <c r="AU35" i="44" s="1"/>
  <c r="AS13" i="44"/>
  <c r="AS37" i="44" l="1"/>
  <c r="AU13" i="44"/>
  <c r="AU37" i="44" s="1"/>
  <c r="EL37" i="43" l="1"/>
  <c r="EF37" i="43"/>
  <c r="EE37" i="43"/>
  <c r="ED37" i="43"/>
  <c r="EC37" i="43"/>
  <c r="EB37" i="43"/>
  <c r="EA37" i="43"/>
  <c r="DZ37" i="43"/>
  <c r="DY37" i="43"/>
  <c r="DX37" i="43"/>
  <c r="DW37" i="43"/>
  <c r="DV37" i="43"/>
  <c r="DU37" i="43"/>
  <c r="DT37" i="43"/>
  <c r="DS37" i="43"/>
  <c r="DR37" i="43"/>
  <c r="DQ37" i="43"/>
  <c r="DP37" i="43"/>
  <c r="DO37" i="43"/>
  <c r="DN37" i="43"/>
  <c r="DM37" i="43"/>
  <c r="DL37" i="43"/>
  <c r="DK37" i="43"/>
  <c r="DJ37" i="43"/>
  <c r="DI37" i="43"/>
  <c r="DH37" i="43"/>
  <c r="DG37" i="43"/>
  <c r="DF37" i="43"/>
  <c r="DE37" i="43"/>
  <c r="DD37" i="43"/>
  <c r="DC37" i="43"/>
  <c r="DB37" i="43"/>
  <c r="DA37" i="43"/>
  <c r="CZ37" i="43"/>
  <c r="CY37" i="43"/>
  <c r="CX37" i="43"/>
  <c r="CW37" i="43"/>
  <c r="CV37" i="43"/>
  <c r="CU37" i="43"/>
  <c r="CT37" i="43"/>
  <c r="CS37" i="43"/>
  <c r="CR37" i="43"/>
  <c r="CQ37" i="43"/>
  <c r="CP37" i="43"/>
  <c r="CO37" i="43"/>
  <c r="CN37" i="43"/>
  <c r="CM37" i="43"/>
  <c r="CL37" i="43"/>
  <c r="CK37" i="43"/>
  <c r="CJ37" i="43"/>
  <c r="CI37" i="43"/>
  <c r="CH37" i="43"/>
  <c r="CG37" i="43"/>
  <c r="CF37" i="43"/>
  <c r="CE37" i="43"/>
  <c r="CD37" i="43"/>
  <c r="CC37" i="43"/>
  <c r="CB37" i="43"/>
  <c r="CA37" i="43"/>
  <c r="BZ37" i="43"/>
  <c r="BY37" i="43"/>
  <c r="BX37" i="43"/>
  <c r="BW37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J37" i="43"/>
  <c r="BI37" i="43"/>
  <c r="BH37" i="43"/>
  <c r="BG37" i="43"/>
  <c r="BF37" i="43"/>
  <c r="BE37" i="43"/>
  <c r="BD37" i="43"/>
  <c r="BC37" i="43"/>
  <c r="BB37" i="43"/>
  <c r="BA37" i="43"/>
  <c r="AZ37" i="43"/>
  <c r="AY37" i="43"/>
  <c r="AX37" i="43"/>
  <c r="AW37" i="43"/>
  <c r="AV37" i="43"/>
  <c r="AU37" i="43"/>
  <c r="AT37" i="43"/>
  <c r="AS37" i="43"/>
  <c r="AR37" i="43"/>
  <c r="AQ37" i="43"/>
  <c r="AP37" i="43"/>
  <c r="AO37" i="43"/>
  <c r="AN37" i="43"/>
  <c r="AM37" i="43"/>
  <c r="AL37" i="43"/>
  <c r="AK37" i="43"/>
  <c r="AJ37" i="43"/>
  <c r="AI37" i="43"/>
  <c r="AH37" i="43"/>
  <c r="AG37" i="43"/>
  <c r="AF37" i="43"/>
  <c r="AE37" i="43"/>
  <c r="AD37" i="43"/>
  <c r="AC37" i="43"/>
  <c r="AB37" i="43"/>
  <c r="AA37" i="43"/>
  <c r="Z37" i="43"/>
  <c r="Y37" i="43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B37" i="43"/>
  <c r="EI36" i="43"/>
  <c r="EH36" i="43"/>
  <c r="EI35" i="43"/>
  <c r="EH35" i="43"/>
  <c r="EI34" i="43"/>
  <c r="EH34" i="43"/>
  <c r="EI33" i="43"/>
  <c r="EH33" i="43"/>
  <c r="EI32" i="43"/>
  <c r="EH32" i="43"/>
  <c r="EI31" i="43"/>
  <c r="EH31" i="43"/>
  <c r="EI30" i="43"/>
  <c r="EH30" i="43"/>
  <c r="EI29" i="43"/>
  <c r="EH29" i="43"/>
  <c r="EI28" i="43"/>
  <c r="EH28" i="43"/>
  <c r="EI27" i="43"/>
  <c r="EH27" i="43"/>
  <c r="EI26" i="43"/>
  <c r="EH26" i="43"/>
  <c r="EI25" i="43"/>
  <c r="EH25" i="43"/>
  <c r="EI24" i="43"/>
  <c r="EH24" i="43"/>
  <c r="EI23" i="43"/>
  <c r="EH23" i="43"/>
  <c r="EI22" i="43"/>
  <c r="EH22" i="43"/>
  <c r="EI21" i="43"/>
  <c r="EH21" i="43"/>
  <c r="EI20" i="43"/>
  <c r="EH20" i="43"/>
  <c r="EI19" i="43"/>
  <c r="EH19" i="43"/>
  <c r="EI18" i="43"/>
  <c r="EH18" i="43"/>
  <c r="EI17" i="43"/>
  <c r="EH17" i="43"/>
  <c r="EI16" i="43"/>
  <c r="EH16" i="43"/>
  <c r="EI15" i="43"/>
  <c r="EH15" i="43"/>
  <c r="EI14" i="43"/>
  <c r="EH14" i="43"/>
  <c r="EJ37" i="43"/>
  <c r="EI13" i="43"/>
  <c r="EH13" i="43"/>
  <c r="EK14" i="43" l="1"/>
  <c r="EM14" i="43" s="1"/>
  <c r="EK16" i="43"/>
  <c r="EM16" i="43" s="1"/>
  <c r="EK18" i="43"/>
  <c r="EM18" i="43" s="1"/>
  <c r="EK20" i="43"/>
  <c r="EM20" i="43" s="1"/>
  <c r="EK22" i="43"/>
  <c r="EM22" i="43" s="1"/>
  <c r="EK24" i="43"/>
  <c r="EM24" i="43" s="1"/>
  <c r="EK26" i="43"/>
  <c r="EM26" i="43" s="1"/>
  <c r="EK28" i="43"/>
  <c r="EM28" i="43" s="1"/>
  <c r="EK30" i="43"/>
  <c r="EM30" i="43" s="1"/>
  <c r="EK32" i="43"/>
  <c r="EM32" i="43" s="1"/>
  <c r="EK34" i="43"/>
  <c r="EM34" i="43" s="1"/>
  <c r="EK36" i="43"/>
  <c r="EM36" i="43" s="1"/>
  <c r="EI37" i="43"/>
  <c r="EK15" i="43"/>
  <c r="EM15" i="43" s="1"/>
  <c r="EK17" i="43"/>
  <c r="EM17" i="43" s="1"/>
  <c r="EK19" i="43"/>
  <c r="EM19" i="43" s="1"/>
  <c r="EK21" i="43"/>
  <c r="EM21" i="43" s="1"/>
  <c r="EK23" i="43"/>
  <c r="EM23" i="43" s="1"/>
  <c r="EK25" i="43"/>
  <c r="EM25" i="43" s="1"/>
  <c r="EK27" i="43"/>
  <c r="EM27" i="43" s="1"/>
  <c r="EK29" i="43"/>
  <c r="EM29" i="43" s="1"/>
  <c r="EK31" i="43"/>
  <c r="EM31" i="43" s="1"/>
  <c r="EK33" i="43"/>
  <c r="EM33" i="43" s="1"/>
  <c r="EK35" i="43"/>
  <c r="EM35" i="43" s="1"/>
  <c r="EH37" i="43"/>
  <c r="EK13" i="43"/>
  <c r="EK37" i="43" l="1"/>
  <c r="EM13" i="43"/>
  <c r="EM37" i="43" s="1"/>
  <c r="CC14" i="23" l="1"/>
  <c r="CH31" i="23" l="1"/>
  <c r="CH22" i="23"/>
  <c r="CH15" i="23"/>
  <c r="CH32" i="23"/>
  <c r="CH19" i="23"/>
  <c r="CH18" i="23"/>
  <c r="CH37" i="23"/>
  <c r="CH36" i="23"/>
  <c r="CH35" i="23"/>
  <c r="CH34" i="23"/>
  <c r="CH33" i="23"/>
  <c r="CH30" i="23"/>
  <c r="CH29" i="23"/>
  <c r="CH28" i="23"/>
  <c r="CH27" i="23"/>
  <c r="CH26" i="23"/>
  <c r="CH25" i="23"/>
  <c r="CH24" i="23"/>
  <c r="CH23" i="23"/>
  <c r="CH21" i="23"/>
  <c r="CH20" i="23"/>
  <c r="CH17" i="23"/>
  <c r="CH16" i="23"/>
  <c r="CH14" i="23"/>
  <c r="AL31" i="42" l="1"/>
  <c r="B31" i="42" l="1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M31" i="42"/>
  <c r="AN31" i="42"/>
  <c r="AO31" i="42"/>
  <c r="AP31" i="42"/>
  <c r="AQ31" i="42"/>
  <c r="AR31" i="42"/>
  <c r="AS31" i="42"/>
  <c r="B38" i="23" l="1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AN38" i="23"/>
  <c r="AO38" i="23"/>
  <c r="AP38" i="23"/>
  <c r="AQ38" i="23"/>
  <c r="AR38" i="23"/>
  <c r="AS38" i="23"/>
  <c r="AT38" i="23"/>
  <c r="AU38" i="23"/>
  <c r="AV38" i="23"/>
  <c r="AW38" i="23"/>
  <c r="AX38" i="23"/>
  <c r="AY38" i="23"/>
  <c r="AZ38" i="23"/>
  <c r="BA38" i="23"/>
  <c r="BB38" i="23"/>
  <c r="BC38" i="23"/>
  <c r="BD38" i="23"/>
  <c r="BE38" i="23"/>
  <c r="BF38" i="23"/>
  <c r="BG38" i="23"/>
  <c r="BH38" i="23"/>
  <c r="BI38" i="23"/>
  <c r="BJ38" i="23"/>
  <c r="BK38" i="23"/>
  <c r="BL38" i="23"/>
  <c r="BM38" i="23"/>
  <c r="BN38" i="23"/>
  <c r="BO38" i="23"/>
  <c r="BP38" i="23"/>
  <c r="BQ38" i="23"/>
  <c r="BR38" i="23"/>
  <c r="BS38" i="23"/>
  <c r="BT38" i="23"/>
  <c r="BU38" i="23"/>
  <c r="BV38" i="23"/>
  <c r="BW38" i="23"/>
  <c r="BX38" i="23"/>
  <c r="BY38" i="23"/>
  <c r="BZ38" i="23"/>
  <c r="CA38" i="23"/>
  <c r="CB38" i="23"/>
  <c r="CC38" i="23" l="1"/>
  <c r="CD38" i="23"/>
  <c r="CE38" i="23"/>
  <c r="CF38" i="23"/>
  <c r="CG38" i="23"/>
  <c r="C38" i="23" l="1"/>
  <c r="Y37" i="31" l="1"/>
  <c r="X37" i="31"/>
  <c r="Z37" i="31" l="1"/>
  <c r="CH38" i="23" l="1"/>
</calcChain>
</file>

<file path=xl/sharedStrings.xml><?xml version="1.0" encoding="utf-8"?>
<sst xmlns="http://schemas.openxmlformats.org/spreadsheetml/2006/main" count="4214" uniqueCount="1179">
  <si>
    <t>Часы</t>
  </si>
  <si>
    <t>итого</t>
  </si>
  <si>
    <t>Итого, с учетом сторонних</t>
  </si>
  <si>
    <t xml:space="preserve">Сторонние </t>
  </si>
  <si>
    <t>(сумма</t>
  </si>
  <si>
    <t>колонок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</si>
  <si>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</si>
  <si>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</si>
  <si>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</si>
  <si>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</si>
  <si>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</si>
  <si>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</si>
  <si>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</si>
  <si>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</si>
  <si>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</si>
  <si>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</si>
  <si>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</si>
  <si>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</si>
  <si>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</si>
  <si>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</si>
  <si>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</si>
  <si>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</si>
  <si>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</si>
  <si>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</si>
  <si>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</si>
  <si>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</si>
  <si>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</si>
  <si>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</si>
  <si>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</si>
  <si>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</si>
  <si>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ПС Западная  ф.610</t>
  </si>
  <si>
    <t>ПС Западная  ф.612</t>
  </si>
  <si>
    <t>ПС Западная  ф.614</t>
  </si>
  <si>
    <t>ПС Западная  ф.615</t>
  </si>
  <si>
    <t>ПС Западная  ф.616</t>
  </si>
  <si>
    <t>ПС Западная  ф.618</t>
  </si>
  <si>
    <t>ПС Западная  ф.623</t>
  </si>
  <si>
    <t>ПС Западная  ф.625</t>
  </si>
  <si>
    <t>ПС Западная  ф.626</t>
  </si>
  <si>
    <t>ПС Западная  ф.628</t>
  </si>
  <si>
    <t>ПС Западная  ф.627</t>
  </si>
  <si>
    <t>ПС Кстовская  ф.2 РУ-0,4кВ</t>
  </si>
  <si>
    <t>РП-26  ТП-1099   ул.Ступишина 1А</t>
  </si>
  <si>
    <t>РП-26  ТП-1099   ул.Ступишина 1</t>
  </si>
  <si>
    <t>РП-26  ТП-1098   ул.Ступишина 3</t>
  </si>
  <si>
    <t>РП-26  ТП-1098   ул.Ступишина 11</t>
  </si>
  <si>
    <t>РП-26  ул.Ступишина 13</t>
  </si>
  <si>
    <t>РП-26  пр.Рачкова 1</t>
  </si>
  <si>
    <t>РП-26  ТП-1099   ул.Островского 3А</t>
  </si>
  <si>
    <t>РП-26  ф.607   РП 50</t>
  </si>
  <si>
    <t>РП-26  ф.604   РП-50</t>
  </si>
  <si>
    <t>РП-26  ф.606   ТП-1195 (24)</t>
  </si>
  <si>
    <t>РП-26  ф.605   ТП-1195 (24)</t>
  </si>
  <si>
    <t>РП-52  ТП-1100   пл.Ленина д.3 (ввод 1)</t>
  </si>
  <si>
    <t>РП-52  ТП-1100   пл.Ленина д.3 (ввод 2)</t>
  </si>
  <si>
    <t>РП-52  ТП-1100   пр.Победы д.2 (ввод 1)</t>
  </si>
  <si>
    <t>Всего потребление электроэнергии           за контрольный замер, кВт ч</t>
  </si>
  <si>
    <t>по напряжению СН2</t>
  </si>
  <si>
    <t>Ведомость учета замеров нагрузки по точкам приема электрической энергии (мощности), кВт</t>
  </si>
  <si>
    <t>Всего потребление электроэнергии           за контрольный замер, .кВт ч</t>
  </si>
  <si>
    <t>СН-1</t>
  </si>
  <si>
    <t>СН-2</t>
  </si>
  <si>
    <t>12065431</t>
  </si>
  <si>
    <t>02070589</t>
  </si>
  <si>
    <t>12065361</t>
  </si>
  <si>
    <t>12064792</t>
  </si>
  <si>
    <t>02070331</t>
  </si>
  <si>
    <t>12065178</t>
  </si>
  <si>
    <t>12065343</t>
  </si>
  <si>
    <t>12065195</t>
  </si>
  <si>
    <t>12064869</t>
  </si>
  <si>
    <t>12065176</t>
  </si>
  <si>
    <t>12065347</t>
  </si>
  <si>
    <t>0809143140</t>
  </si>
  <si>
    <t>0810143493</t>
  </si>
  <si>
    <t>0809143112</t>
  </si>
  <si>
    <t>0812138089</t>
  </si>
  <si>
    <t>17591743</t>
  </si>
  <si>
    <t>16808167</t>
  </si>
  <si>
    <t>30582362</t>
  </si>
  <si>
    <t>30567237</t>
  </si>
  <si>
    <t>1306170777</t>
  </si>
  <si>
    <t>15737898</t>
  </si>
  <si>
    <t>03317836</t>
  </si>
  <si>
    <t>04452529</t>
  </si>
  <si>
    <t>04452639</t>
  </si>
  <si>
    <t>04452554</t>
  </si>
  <si>
    <t>04452626</t>
  </si>
  <si>
    <t>04452566</t>
  </si>
  <si>
    <t>04428954</t>
  </si>
  <si>
    <t>04428514</t>
  </si>
  <si>
    <t>04430973</t>
  </si>
  <si>
    <t>04430907</t>
  </si>
  <si>
    <t>04452548</t>
  </si>
  <si>
    <t>04424630</t>
  </si>
  <si>
    <t>04432437</t>
  </si>
  <si>
    <t>04428925</t>
  </si>
  <si>
    <t>04428507</t>
  </si>
  <si>
    <t>04424598</t>
  </si>
  <si>
    <t>04458286</t>
  </si>
  <si>
    <t>04424785</t>
  </si>
  <si>
    <t>04428982</t>
  </si>
  <si>
    <t>04446554</t>
  </si>
  <si>
    <t>04446688</t>
  </si>
  <si>
    <t>04446639</t>
  </si>
  <si>
    <t>04446670</t>
  </si>
  <si>
    <t>04428506</t>
  </si>
  <si>
    <t>00497152</t>
  </si>
  <si>
    <t>00493479</t>
  </si>
  <si>
    <t>(13+14+15)</t>
  </si>
  <si>
    <t>33646902</t>
  </si>
  <si>
    <t>33617309</t>
  </si>
  <si>
    <t>33644619</t>
  </si>
  <si>
    <t>33646791</t>
  </si>
  <si>
    <t>33646772</t>
  </si>
  <si>
    <t>33646716</t>
  </si>
  <si>
    <t>33646720</t>
  </si>
  <si>
    <t>33627612</t>
  </si>
  <si>
    <t>33624201</t>
  </si>
  <si>
    <t>33613027</t>
  </si>
  <si>
    <t>33624718</t>
  </si>
  <si>
    <t>33627660</t>
  </si>
  <si>
    <t>33613011</t>
  </si>
  <si>
    <t>33617697</t>
  </si>
  <si>
    <t>33617617</t>
  </si>
  <si>
    <t>33624205</t>
  </si>
  <si>
    <t>33617781</t>
  </si>
  <si>
    <t xml:space="preserve">Всего по договору без сторонних потребителей                                   </t>
  </si>
  <si>
    <t>по напряжению ВН</t>
  </si>
  <si>
    <t>по напряжению СН1</t>
  </si>
  <si>
    <t>ПС Западная  ф.608</t>
  </si>
  <si>
    <t>ПС Кстовская  ф.602 ТП-1177</t>
  </si>
  <si>
    <t>ПС Кстовская  ф.605 ТП-1177</t>
  </si>
  <si>
    <t>ПС Кстовская  ф.1 РУ-0,4кВ</t>
  </si>
  <si>
    <t>ПС ДОЗ-2  ф.603</t>
  </si>
  <si>
    <t>Итого</t>
  </si>
  <si>
    <t>номер счетчика</t>
  </si>
  <si>
    <t>Ку</t>
  </si>
  <si>
    <t>ТП-597, Ввод-0,4кВ</t>
  </si>
  <si>
    <t>ТП-547, Ввод-0,4кВ</t>
  </si>
  <si>
    <t>ТП-511, Ввод-0,4кВ</t>
  </si>
  <si>
    <t>ТП-524, Ввод-0,4кВ</t>
  </si>
  <si>
    <t>ТП-556, Ввод-0,4кВ</t>
  </si>
  <si>
    <t>ТП-514, Ввод-0,4кВ</t>
  </si>
  <si>
    <t>ТП-591, Ввод-0,4кВ</t>
  </si>
  <si>
    <t>ВН</t>
  </si>
  <si>
    <t>СН2</t>
  </si>
  <si>
    <t>СН1</t>
  </si>
  <si>
    <t>ПС Восточная  ф.603</t>
  </si>
  <si>
    <t>ПС Восточная  ф.604</t>
  </si>
  <si>
    <t>ПС Восточная  ф.605</t>
  </si>
  <si>
    <t>ПС Восточная  ф.606</t>
  </si>
  <si>
    <t>ПС Восточная  ф.608</t>
  </si>
  <si>
    <t>РП-26  ул.Островского 11А</t>
  </si>
  <si>
    <t>РП-52  ТП-1100   пр.Победы д.2 (ввод 2)</t>
  </si>
  <si>
    <t>РП-26  ТП-1098   ул. освещ. 8 м-он</t>
  </si>
  <si>
    <t>НН</t>
  </si>
  <si>
    <t>оп.3 на КТП-11100А</t>
  </si>
  <si>
    <t>отпайка ВЛ ф.151 оп.1 на КТП-1939А</t>
  </si>
  <si>
    <t>ПС Буревестник 110/10 Л-1012  яч. 1012 2 СШ Сан-Сити</t>
  </si>
  <si>
    <t>ТП-1487А Ввод от ТП-1423</t>
  </si>
  <si>
    <t>ТП-1485А Ввод от ТП-1211</t>
  </si>
  <si>
    <t>РП-14А ТП-0,4 кВ ввод  ВЛ-616 ПС Кожевенная</t>
  </si>
  <si>
    <t>ТП-1482А прием-отдача ТП-14102</t>
  </si>
  <si>
    <t>ТП-1484А прием-отдача ТП-14102</t>
  </si>
  <si>
    <t>ПС Кожевенная КРУН-6кВ отсек РЗА Л-609</t>
  </si>
  <si>
    <t>оп.№1 ф.1 ТП-1241</t>
  </si>
  <si>
    <t>оп. 1 ф.2  КТП-1620</t>
  </si>
  <si>
    <t>ТП-1157А ВВОД2  0,4кВ</t>
  </si>
  <si>
    <t>КТП-1342А</t>
  </si>
  <si>
    <t>оп.25А ТП-1341А</t>
  </si>
  <si>
    <t>ф.1 на ТП-1626А</t>
  </si>
  <si>
    <t>ТП-1653А</t>
  </si>
  <si>
    <t>ТП-1305А ВВОД 1</t>
  </si>
  <si>
    <t>РП-15А ПС Буревестник,РУ-10кВ, Л-1015</t>
  </si>
  <si>
    <t>РП-15А ПС БУревестник, РУ-10кВ, Л-1001</t>
  </si>
  <si>
    <t>ТП-1308А ВВОД 0,4кВ</t>
  </si>
  <si>
    <t>ТП-1855А ВВОД 0,4кВ</t>
  </si>
  <si>
    <t>ТП-1852А ВВОД 1</t>
  </si>
  <si>
    <t>ТП-1875А ВВОД 1</t>
  </si>
  <si>
    <t>ТП-1874А ВВОД 0,4кВ</t>
  </si>
  <si>
    <t>ТП-1897А ВВОД 0,4кВ</t>
  </si>
  <si>
    <t>ТП-1435А ВВОД 1</t>
  </si>
  <si>
    <t>ТП-1131А ВВОД 1</t>
  </si>
  <si>
    <t>ТП-1131А ВВОД 2</t>
  </si>
  <si>
    <t>ТП-1477А ВВОД 1</t>
  </si>
  <si>
    <t>ТП-1477А ВВОД 2</t>
  </si>
  <si>
    <t>ТП-1649А ВВОД 0,4кВ</t>
  </si>
  <si>
    <t>ТП-1648А ВВОД 0,4кВ</t>
  </si>
  <si>
    <t>ТП-1611А ВВОД 0,4кВ</t>
  </si>
  <si>
    <t>ТП-1442А ф-1</t>
  </si>
  <si>
    <t>ТП-1442А ф-2</t>
  </si>
  <si>
    <t>ТП-1442 ф-3</t>
  </si>
  <si>
    <t>ТП-1480А ВВОД 1</t>
  </si>
  <si>
    <t>ТП-1480А ВВОД 2</t>
  </si>
  <si>
    <t>ТП-1157А ВВОД1  0,4кВ</t>
  </si>
  <si>
    <t>ТП-1414А ВВОД 1</t>
  </si>
  <si>
    <t>ТП-1414А ВВОД 2</t>
  </si>
  <si>
    <t>ТП-1466А ВВОД 1</t>
  </si>
  <si>
    <t>ТП-1445А ВВОД 0,4кВ</t>
  </si>
  <si>
    <t>ТП-1448А ВВОД 2</t>
  </si>
  <si>
    <t>ТП-1050 ф-1</t>
  </si>
  <si>
    <t>ТП-1051 ф-2</t>
  </si>
  <si>
    <t>ТП-1641А ВВОД 0,4кВ</t>
  </si>
  <si>
    <t>ТП-1405 ф-5</t>
  </si>
  <si>
    <t>ТП-1739 ВВОД 0,4кВ</t>
  </si>
  <si>
    <t>ТП-1709 ф-3</t>
  </si>
  <si>
    <t>ТП-1489 ПС Кожевенная ф.617</t>
  </si>
  <si>
    <t>Жил дом г.Богородск ул.1-я Рязанка д.62/А ВВОД 1</t>
  </si>
  <si>
    <t>Жил дом г.Богородск ул.1-я Рязанка д.62/А ВВОД 2</t>
  </si>
  <si>
    <t>Жил дом г.Богородск ул.Котельникова д.19/В ВВОД 1</t>
  </si>
  <si>
    <t>Жил дом г.Богородск ул.Котельникова д.19/В ВВОД 2</t>
  </si>
  <si>
    <t>Жил дом г.Богородск ул.Котельникова д.19/Г ВВОД 1</t>
  </si>
  <si>
    <t>Жил дом г.Богородск ул.Котельникова д.19/Г ВВОД 2</t>
  </si>
  <si>
    <t>ТП-1191А</t>
  </si>
  <si>
    <t>ТП-1079А</t>
  </si>
  <si>
    <t>КТП-485 ВЛ-1010 ПС Воскресенская</t>
  </si>
  <si>
    <t>ЗТП-555 ВЛ-1003 ПС Воздвиженское</t>
  </si>
  <si>
    <t>КТП-551 ВЛ-1005 ПС Воздвиженская</t>
  </si>
  <si>
    <t>КТП-1317 ф.3 ВЛ-1002 ПС Воскресенская</t>
  </si>
  <si>
    <t>КТП-1339 ВЛ-1003 ПС Воскресенская</t>
  </si>
  <si>
    <t>КТП-1358 ВЛ-1003 ПС Воскресенская</t>
  </si>
  <si>
    <t>КТП-1359 ВЛ-1003 ПС Воскресенская</t>
  </si>
  <si>
    <t>КТП-1360 ВЛ-1003 ПС Воскресенская</t>
  </si>
  <si>
    <t>КТП-1401 ф.1 ВЛ-1010 ПС Воскресенская</t>
  </si>
  <si>
    <t>КТП-1401 ф.2 ВЛ-1010 ПС Воскресенская</t>
  </si>
  <si>
    <t>КТП-1401 ф.3 ВЛ-1010 ПС Воскресенская</t>
  </si>
  <si>
    <t>КТП-1404 ВЛ-1010 ПС Воскресенская</t>
  </si>
  <si>
    <t>КТП-1421 ВЛ-1002 ПС Сысуево</t>
  </si>
  <si>
    <t>КТП-1427 ВЛ-1003 ПС Сысуево</t>
  </si>
  <si>
    <t>КТП-1429 ф.1 ВЛ-1001 ПС Сысуево</t>
  </si>
  <si>
    <t>КТП-1429 ф.2 ВЛ-1001 ПС Сысуево</t>
  </si>
  <si>
    <t>КТП-1374 ВЛ-1003 ПС Воскресенская</t>
  </si>
  <si>
    <t>КТП-386 ВЛ-1003 ПС Воскресенская</t>
  </si>
  <si>
    <t>КТП-1373 ВЛ-1373 ПС Воскресенская</t>
  </si>
  <si>
    <t>КТП-1419 ВЛ-1004 ПС Воскресенская</t>
  </si>
  <si>
    <t>КТП-1320 ВЛ-1002 ПС Воскресенская</t>
  </si>
  <si>
    <t>КТП-540 ВЛ-1003 ПС Воскресенская</t>
  </si>
  <si>
    <t>ТП-707 ВЛ-1003 ПС Каменка</t>
  </si>
  <si>
    <t>ТП-710 ВЛ-1003 ПС Каменка</t>
  </si>
  <si>
    <t>ПС Кузьмияр ЛЭП-1001</t>
  </si>
  <si>
    <t>ПС Кузьмияр ЛЭП-1003</t>
  </si>
  <si>
    <t>ПС Кузьмияр ЛЭП-1005</t>
  </si>
  <si>
    <t>оп. №17 в сторону ТП-540</t>
  </si>
  <si>
    <t>ГПП  "Щербинки" Т-1</t>
  </si>
  <si>
    <t>ГПП "Щербинки" Т-2</t>
  </si>
  <si>
    <t>ГПП "Щербинки" ТСН-1, ТСН-2</t>
  </si>
  <si>
    <t>ТП-487 1СШ</t>
  </si>
  <si>
    <t>ТП-487 2СШ</t>
  </si>
  <si>
    <t>ТП-724 ф.2073</t>
  </si>
  <si>
    <t>ТП-724 ф.2074</t>
  </si>
  <si>
    <t>ТП-3391 ф.3610</t>
  </si>
  <si>
    <t>ТП-3391 ф.3611</t>
  </si>
  <si>
    <t>ТП-960, 1СШ</t>
  </si>
  <si>
    <t>ТП-960, 2СШ</t>
  </si>
  <si>
    <t>ТП-2627,  1СШ</t>
  </si>
  <si>
    <t>ТП-2627, 2СШ</t>
  </si>
  <si>
    <t>ПС 110/10 Кв "ГАСТ-2" ВЛ №140</t>
  </si>
  <si>
    <t>ПС 110/10 Кв "ГАСТ-2" ВЛ ГАСТ</t>
  </si>
  <si>
    <t>ООО "ДК "Молитовская" вв.1 -- ТП-2585</t>
  </si>
  <si>
    <t>ООО "ДК "Молитовская" вв.2 -- ТП-2585</t>
  </si>
  <si>
    <t>ООО "Строительная компания "Реконструкция Инвест" вв.1 -- ТП-952</t>
  </si>
  <si>
    <t>ООО "Строительная компания "Реконструкция Инвест" вв.2 -- ТП-952</t>
  </si>
  <si>
    <t>от ПС "Нагорная" ф.1008 2СШ 10кВ     РП-221</t>
  </si>
  <si>
    <t>от ПС "Нагорная" ф.1001 1СШ 10кВ     РП-221</t>
  </si>
  <si>
    <t>ТП-2613, 1СШ</t>
  </si>
  <si>
    <t>ТП-2613, 2СШ</t>
  </si>
  <si>
    <t>ОДА ТП-534 Ввод 1</t>
  </si>
  <si>
    <t>ОДА ТП-534 Ввод 2</t>
  </si>
  <si>
    <t>ТП-937, 1СШ</t>
  </si>
  <si>
    <t>ТП-937,  2СШ</t>
  </si>
  <si>
    <t>ТП-5021 2 СШ ф.12</t>
  </si>
  <si>
    <t>ТП-5031 1 СШ ф.25</t>
  </si>
  <si>
    <t>КТП-945, 1СШ</t>
  </si>
  <si>
    <t>КТП-945, 2СШ</t>
  </si>
  <si>
    <t>РП-95, ф.95-11</t>
  </si>
  <si>
    <t>РП-95, ф.95-12</t>
  </si>
  <si>
    <t>ООО "Промэнергосбыт" вв.1 -- ТП-898</t>
  </si>
  <si>
    <t>ООО "Промэнергосбыт" вв.2 -- ТП-898</t>
  </si>
  <si>
    <t>03001505</t>
  </si>
  <si>
    <t>39072753</t>
  </si>
  <si>
    <t>0107079066</t>
  </si>
  <si>
    <t>31410674</t>
  </si>
  <si>
    <t>31424196</t>
  </si>
  <si>
    <t>33627434</t>
  </si>
  <si>
    <t>31410660</t>
  </si>
  <si>
    <t>31410667</t>
  </si>
  <si>
    <t>02070117</t>
  </si>
  <si>
    <t>36022521</t>
  </si>
  <si>
    <t>36022536</t>
  </si>
  <si>
    <t>36767892</t>
  </si>
  <si>
    <t>29913905</t>
  </si>
  <si>
    <t>29923181</t>
  </si>
  <si>
    <t>009073021007704</t>
  </si>
  <si>
    <t>1103164059</t>
  </si>
  <si>
    <t>0607121499</t>
  </si>
  <si>
    <t>0607121535</t>
  </si>
  <si>
    <t>1103160758</t>
  </si>
  <si>
    <t>1103164010</t>
  </si>
  <si>
    <t>39072415</t>
  </si>
  <si>
    <t>39060125</t>
  </si>
  <si>
    <t>1103164267</t>
  </si>
  <si>
    <t>1103164365</t>
  </si>
  <si>
    <t>1103164129</t>
  </si>
  <si>
    <t>1103164337</t>
  </si>
  <si>
    <t>1103160773</t>
  </si>
  <si>
    <t>1103160882</t>
  </si>
  <si>
    <t>1103160876</t>
  </si>
  <si>
    <t>1103164135</t>
  </si>
  <si>
    <t>1103164358</t>
  </si>
  <si>
    <t>1103164239</t>
  </si>
  <si>
    <t>1103164323</t>
  </si>
  <si>
    <t>1103164143</t>
  </si>
  <si>
    <t>1103160890</t>
  </si>
  <si>
    <t>1103164024</t>
  </si>
  <si>
    <t>1103160671</t>
  </si>
  <si>
    <t>1103160699</t>
  </si>
  <si>
    <t>1103164142</t>
  </si>
  <si>
    <t>1180236612726</t>
  </si>
  <si>
    <t>1103160903</t>
  </si>
  <si>
    <t>1180236607835</t>
  </si>
  <si>
    <t>1103164017</t>
  </si>
  <si>
    <t>1108160615</t>
  </si>
  <si>
    <t>29923171</t>
  </si>
  <si>
    <t>0610083542</t>
  </si>
  <si>
    <t>1180236607743</t>
  </si>
  <si>
    <t>1180236602121</t>
  </si>
  <si>
    <t>1180236602013</t>
  </si>
  <si>
    <t>1180236608635</t>
  </si>
  <si>
    <t>07922192</t>
  </si>
  <si>
    <t>03005988</t>
  </si>
  <si>
    <t>36027825</t>
  </si>
  <si>
    <t>0610084101</t>
  </si>
  <si>
    <t>00299145</t>
  </si>
  <si>
    <t>0610082698</t>
  </si>
  <si>
    <t>006187</t>
  </si>
  <si>
    <t>13141998</t>
  </si>
  <si>
    <t>201848738100307</t>
  </si>
  <si>
    <t>201848738100298</t>
  </si>
  <si>
    <t>12000683</t>
  </si>
  <si>
    <t>32336486</t>
  </si>
  <si>
    <t>28779924</t>
  </si>
  <si>
    <t>28786450</t>
  </si>
  <si>
    <t>35975807</t>
  </si>
  <si>
    <t>28779573</t>
  </si>
  <si>
    <t>03001470</t>
  </si>
  <si>
    <t>05572612</t>
  </si>
  <si>
    <t>11116175</t>
  </si>
  <si>
    <t>11116259</t>
  </si>
  <si>
    <t>006170</t>
  </si>
  <si>
    <t>38590982</t>
  </si>
  <si>
    <t>24850408</t>
  </si>
  <si>
    <t>201849738100744</t>
  </si>
  <si>
    <t>32336448</t>
  </si>
  <si>
    <t>28779937</t>
  </si>
  <si>
    <t>32336525</t>
  </si>
  <si>
    <t>ТП-41 ВЛ-1002 (МБУК "ЦКС" (кинотеатр "Заря")</t>
  </si>
  <si>
    <t>КТП-221 ПС Сухобезводное ВЛ-1003</t>
  </si>
  <si>
    <t>ЗТП-796 ПС Рыжково ВЛ-1001</t>
  </si>
  <si>
    <t>ЗТП-402 ПС Боковская Л-1001</t>
  </si>
  <si>
    <t>ЗТП-222 ПС Сухобезводное Л-1004</t>
  </si>
  <si>
    <t>РП-1 Л-1033 ПС Семеновская РП-1 Л-1019 ЗТП-70</t>
  </si>
  <si>
    <t>ЗТП-77 ПС Семеновская Л-1005</t>
  </si>
  <si>
    <t>ЗТП-84 ПС Семеновская Л-1017</t>
  </si>
  <si>
    <t>ЗТП-98 ПС Семеновская Л-1008</t>
  </si>
  <si>
    <t>ЗТП-63 ПС Семеновкая ф.1017</t>
  </si>
  <si>
    <t>РП-2 Л-1041 ПС Семеновская Л-1013 ТП-130 ф.3</t>
  </si>
  <si>
    <t>РП-2 Л-1041 ПС Семеновская Л-1013 ТП-130 ф.4</t>
  </si>
  <si>
    <t>РП-1 Л-1033 ПС Семеновская Л-1019 ТП-133 ф.1</t>
  </si>
  <si>
    <t>РП-2 Л-1040 ПС Семеновская Л-1008 ТП-136 ф.1</t>
  </si>
  <si>
    <t>РП-2 Л-1041 ПС Семеновская Л-1013 ТП-137 ф.2</t>
  </si>
  <si>
    <t>ТП-801 Л-1001 ф.2 ПС Рыжково</t>
  </si>
  <si>
    <t>ТП-841 ВЛ-1005 ПС Ильино-Заборское</t>
  </si>
  <si>
    <t>ТП-586 ф.2 ПС Семеновская РП-2 ВЛ-1013</t>
  </si>
  <si>
    <t>ТП-78 ф.9 ПС Семеновская РП-1 ВЛ-1031 ВЛ-1019</t>
  </si>
  <si>
    <t>ЗТП-22 ф.1 ПС Семеновская РП-1 ВЛ-1031 ВЛ-1019</t>
  </si>
  <si>
    <t>ЗТП-83 ф.18 ПС Семеновская РП-1 ВЛ-1033 ВЛ-1019</t>
  </si>
  <si>
    <t>ЗТП-106 ф.1 ПС Зиновьево ВЛ-1006</t>
  </si>
  <si>
    <t>КТП-920 ф.1 ПС Тарасиха ВЛ-1002</t>
  </si>
  <si>
    <t>КТП-920 ф.2 ПС Тарасиха ВЛ-1001</t>
  </si>
  <si>
    <t>ТП-107 ф.10 ПС Семеновская ВЛ-1008</t>
  </si>
  <si>
    <t>ТП-52 ф.12 ПС Семеновская ВЛ-1015</t>
  </si>
  <si>
    <t>КТП-118 ВЛ-1041 ПС Семеновская ВЛ-1013 РП-2</t>
  </si>
  <si>
    <t>ТП-775 ф.1 оп.№40 ВЛ-1005 ПС И-Заборское</t>
  </si>
  <si>
    <t>ТП-37 ВЛ-1017</t>
  </si>
  <si>
    <t>ТП-37 ВЛ-1008</t>
  </si>
  <si>
    <t>ТП-43 ВЛ-1020</t>
  </si>
  <si>
    <t>ТП-769 ВЛ-1018 ПС Семеновская (МКД, д.Зименки, ул.Школьная, д.25)</t>
  </si>
  <si>
    <t>ТП-769 ВЛ-1018 ПС Семеновская (МКД, д.Зименки, ул.Школьная, д.26)</t>
  </si>
  <si>
    <t>ТП-769 ВЛ-1018 ПС Семеновская (МКД,д.Зименки, ул.Школьная, д.27)</t>
  </si>
  <si>
    <t>РП-2 тр-р №1 ВЛ-1013 ПС Семеновская (МКД, г.Семенов, ул.Спортивная, д.72)</t>
  </si>
  <si>
    <t>ТП-91 ПС Семеновская ВЛ-1015</t>
  </si>
  <si>
    <t>КТП-713 ПС Боковская ВЛ-1001</t>
  </si>
  <si>
    <t>КТП-457 ПС Демидовская ВЛ-1006</t>
  </si>
  <si>
    <t>ТП-75 (школа №1)</t>
  </si>
  <si>
    <t>ТП-22 (Центр занятости населения)</t>
  </si>
  <si>
    <t>ТП-104 (Детская художественная школа)</t>
  </si>
  <si>
    <t>ТП-41 (загс)</t>
  </si>
  <si>
    <t>ТП-423 (Шалдежский детский сад "Теремок")</t>
  </si>
  <si>
    <t>ТП-423 (шалдежский детский сад "Теремок")</t>
  </si>
  <si>
    <t>ТП-828 (Ильино-Заборская основная школа)</t>
  </si>
  <si>
    <t>ТП-787 (Ильино-Заборский детский сад "Сказка")</t>
  </si>
  <si>
    <t>ТП-673 (Поломский детский сад)</t>
  </si>
  <si>
    <t>ТП-366 (Поломский детский сад)</t>
  </si>
  <si>
    <t>ТП-214 (ООО "Сухобезводнинское ЖКХ")</t>
  </si>
  <si>
    <t>ТП-205 (МБУК "ЦСК" Дом культуры Сухобезводное)</t>
  </si>
  <si>
    <t>ТП-74 (МКД, г.Семенов, ул.Чернышевского, д.18)</t>
  </si>
  <si>
    <t>ТП-72 (МКД, г.Семенов, ул.Ворошилова, д.69)</t>
  </si>
  <si>
    <t>ТП-72 (МКД, г.Семенов, ул.Спортивная, д.62)</t>
  </si>
  <si>
    <t>ТП-96 (МКД, г.Семенов, ул.Заводская, д.2А)</t>
  </si>
  <si>
    <t>ТП-96 (МКД, г.Семенов, ул.Заводская, д.2Б)</t>
  </si>
  <si>
    <t>ТП-87 (МКД, г.Семенов, ул.Урицкого, д.11)</t>
  </si>
  <si>
    <t>ТП-82 (МКД, г.Семенов, ул.Володарского, д.38)</t>
  </si>
  <si>
    <t>ТП-82 (МКД, г.Семенов, ул.Володарского, д.40)</t>
  </si>
  <si>
    <t>ТП-71 (МКД, г.Семенов, ул.Суворова, д.12)</t>
  </si>
  <si>
    <t>ТП-71 (МКД, г.Семенов,ул.Суворова,д.14)</t>
  </si>
  <si>
    <t>ТП-71 (МКД, г.Семенов, ул.Спортивная, д.73)</t>
  </si>
  <si>
    <t>ТП-58 (МКД, г.Семенов, ул.50 лет Октября, д.16)</t>
  </si>
  <si>
    <t>ТП-87 (МКД, г.Семенов, ул.Спортивная, д.7)</t>
  </si>
  <si>
    <t>ТП-104 (МКД, г.Семенов, ул.Спортивная, д.66)</t>
  </si>
  <si>
    <t>ТП-96 (МКД, г.Семенов, ул.Заводская, д.2/1)</t>
  </si>
  <si>
    <t>ТП-48 (МКД, г.Семенов, ул.Челюскина, д.20)</t>
  </si>
  <si>
    <t>ТП-48 (МКД, г.Семенов, ул.Советская, д.28)</t>
  </si>
  <si>
    <t>ТП-50 (МКД, г.Семенов, ул.Чкалова, д.21)</t>
  </si>
  <si>
    <t>ТП-10 (МКД, г.Семенов, ул.Красное Знамя, д.34)</t>
  </si>
  <si>
    <t>ТП-10 (МКД, г.Семенов, ул.Красное Знамя, д36)</t>
  </si>
  <si>
    <t>ТП-22 (МКД, г.Семенов, ул.Тельмана, д.3)</t>
  </si>
  <si>
    <t>ТП-22 (МКД, г.Семенов, ул.Тельмана, д.5)</t>
  </si>
  <si>
    <t>ТП-22 (МКД, г.Семенов, ул.Тельмана, д.7)</t>
  </si>
  <si>
    <t>ТП-218 (МКД, п.Сухобезводное, ул.Горького, д.49)</t>
  </si>
  <si>
    <t>ТП-218 (МКД, п.Сухобезводное, ул.Горького, д.54)</t>
  </si>
  <si>
    <t>ТП-218 (МКД, п.Сухобезводное, ул.Комсомольская, д.15)</t>
  </si>
  <si>
    <t>ТП-222 (МКД, п.Сухобезводное, ул.Красноармейская, д.15)</t>
  </si>
  <si>
    <t>ТП-214 (МКД, п.Сухобезводное, ул.Горького, д.52)</t>
  </si>
  <si>
    <t>ТП-96 (МКД, г.Семенов,ул.Заводская, д2/2)</t>
  </si>
  <si>
    <t>ТП-50 (МКД, г.Семенов, ул.Чкалова, д.23)</t>
  </si>
  <si>
    <t>ТП-72 (МКД, г.Семенов, ул.Чкалова, д.53 подъезд 8)</t>
  </si>
  <si>
    <t>ТП-72 (МКД, г.Семенов, ул.Чкалова, д.53 подъезд 1)</t>
  </si>
  <si>
    <t>ТП-22 (МКД, г.Семенов, ул.1 Мая, д.8)</t>
  </si>
  <si>
    <t>ТП-22 (МКД, г.Семенов, ул.1 Мая, д.10)</t>
  </si>
  <si>
    <t>ТП-22 (МКД, г.Семенов, ул.1 Мая, д.4)</t>
  </si>
  <si>
    <t>ТП-83 (МКД, г.Семенов, ул.Заводская, д.7)</t>
  </si>
  <si>
    <t>ТП-83 (МКД, г.Семенов, ул.Заводская, д.11)</t>
  </si>
  <si>
    <t>ТП-19 (МКД, г.Семенов, ул.Заводская, д.56)</t>
  </si>
  <si>
    <t>ТП-19 (МКД, г.Семенов, ул.Заводская, д.50)</t>
  </si>
  <si>
    <t>ТП-83 (МКД, г.Семенов, ул.Заводская, д.5А)</t>
  </si>
  <si>
    <t>ТП-40 (МКД, г.Семенов, ул.Шевченко, д.17)</t>
  </si>
  <si>
    <t>ТП-121 (МКД, г.Семенов, ул.Шевченко, д.24)</t>
  </si>
  <si>
    <t>ТП-114 (МКД, г.Семенов, ул.Дружбы, д.15/1)</t>
  </si>
  <si>
    <t>ТП-218 (МКД, п.Сухобезводное, ул.Горького, д.49А)</t>
  </si>
  <si>
    <t>ТП-218 (МКД, п.Сухобезводное, ул.Комсомольская, д.13)</t>
  </si>
  <si>
    <t>ТП-218 (МКД, п.Сухобезводное, ул.Маяковского, д.14)</t>
  </si>
  <si>
    <t>ТП-114 ((МКД, г.Семенов, ул.Дружбы, д.15/1)</t>
  </si>
  <si>
    <t>ТП-691 (МКД, д.Беласовка, ул.Школьная, д.44)</t>
  </si>
  <si>
    <t>ТП-691 (МКД, д.Беласовка, ул.Школьная, д.42)</t>
  </si>
  <si>
    <t>ТП-707 (МКД, д.Беласовка, ул.Новая, д.5)</t>
  </si>
  <si>
    <t>ТП-17 (ИП Масленников)</t>
  </si>
  <si>
    <t>ТП-19 (ООО "ЖИСЭМ", г.Семенов, ул.Заводская, д.52)</t>
  </si>
  <si>
    <t>ТП-836 (Семеновская ЦРБ (И-Заборская больница)</t>
  </si>
  <si>
    <t>ТП-205 (Семеновская ЦРБ, Сухобезводнинская учасковая больница)</t>
  </si>
  <si>
    <t>ТП-78 ф.10 ГБУЗ НО "Семеновская ЦРБ " (Хирургический корпус)</t>
  </si>
  <si>
    <t>ТП-57 (Семеновская ЦРБ (Поликлиника)</t>
  </si>
  <si>
    <t>ТП-71 ("Детский сад  № 8 "Сказка")</t>
  </si>
  <si>
    <t>ТП-71 (Детский сад №8 "Сказка")</t>
  </si>
  <si>
    <t>ТП-220 (Семеновское РАЙПО)</t>
  </si>
  <si>
    <t>ТП-41 (Администрация)</t>
  </si>
  <si>
    <t>ТП-10 (ГБПОУ СПО "СИХТ")</t>
  </si>
  <si>
    <t>ТП-55 (Детский сад "Солнышко")</t>
  </si>
  <si>
    <t>ТП-35 (Школа №2)</t>
  </si>
  <si>
    <t>ТП-68 (Школа №3)</t>
  </si>
  <si>
    <t>ТП-76 (Детский сад №11 "Колосок")</t>
  </si>
  <si>
    <t>ТП-22 (МИФНС №8)</t>
  </si>
  <si>
    <t>ТП-715 (МБОУ ДО ДЗООЦ "Колос")</t>
  </si>
  <si>
    <t>ТП-214 (Сухобезводненская средняя школа)</t>
  </si>
  <si>
    <t>ТП-75 (Детский сад №10 "Россияночка")</t>
  </si>
  <si>
    <t>ТП-71 (ООО "Дорстройинвест")</t>
  </si>
  <si>
    <t>ТП-75 (Лутошкина Н.А.)</t>
  </si>
  <si>
    <t>ТП-75 (Боровкова С.Г.)</t>
  </si>
  <si>
    <t>ТП-88 (МКД, г.Семенов, ул.Заводская, д.60)</t>
  </si>
  <si>
    <t>47848619422521</t>
  </si>
  <si>
    <t>34779578</t>
  </si>
  <si>
    <t>32966081</t>
  </si>
  <si>
    <t>32970780</t>
  </si>
  <si>
    <t>32966497</t>
  </si>
  <si>
    <t>32966454</t>
  </si>
  <si>
    <t>32966581</t>
  </si>
  <si>
    <t>39072473</t>
  </si>
  <si>
    <t>32966511</t>
  </si>
  <si>
    <t>32970806</t>
  </si>
  <si>
    <t>32970849</t>
  </si>
  <si>
    <t>32970743</t>
  </si>
  <si>
    <t>32970758</t>
  </si>
  <si>
    <t>32990661</t>
  </si>
  <si>
    <t>32970822</t>
  </si>
  <si>
    <t>32970804</t>
  </si>
  <si>
    <t>1180236603821</t>
  </si>
  <si>
    <t>1180236602054</t>
  </si>
  <si>
    <t>32966130</t>
  </si>
  <si>
    <t>1180236602052</t>
  </si>
  <si>
    <t>32952087</t>
  </si>
  <si>
    <t>32966452</t>
  </si>
  <si>
    <t>1180236601952</t>
  </si>
  <si>
    <t>33021920</t>
  </si>
  <si>
    <t>33617653</t>
  </si>
  <si>
    <t>33613077</t>
  </si>
  <si>
    <t>33634193</t>
  </si>
  <si>
    <t>33617776</t>
  </si>
  <si>
    <t>33000822</t>
  </si>
  <si>
    <t>33611780</t>
  </si>
  <si>
    <t>33021756</t>
  </si>
  <si>
    <t>36278429</t>
  </si>
  <si>
    <t>36311866</t>
  </si>
  <si>
    <t>005479</t>
  </si>
  <si>
    <t>005587</t>
  </si>
  <si>
    <t>2190235858809</t>
  </si>
  <si>
    <t>3190235803827</t>
  </si>
  <si>
    <t>3190235803706</t>
  </si>
  <si>
    <t>1180236603768</t>
  </si>
  <si>
    <t>33624805</t>
  </si>
  <si>
    <t>35328812</t>
  </si>
  <si>
    <t>35328760</t>
  </si>
  <si>
    <t>111203035</t>
  </si>
  <si>
    <t>05003159</t>
  </si>
  <si>
    <t>37890828</t>
  </si>
  <si>
    <t>14222944</t>
  </si>
  <si>
    <t>00483399</t>
  </si>
  <si>
    <t>29874487</t>
  </si>
  <si>
    <t>12000119</t>
  </si>
  <si>
    <t>03935203</t>
  </si>
  <si>
    <t>3470087</t>
  </si>
  <si>
    <t>10010555</t>
  </si>
  <si>
    <t>00216789</t>
  </si>
  <si>
    <t>00216277</t>
  </si>
  <si>
    <t>00216355</t>
  </si>
  <si>
    <t>00213630</t>
  </si>
  <si>
    <t>00213660</t>
  </si>
  <si>
    <t>000215769</t>
  </si>
  <si>
    <t>00215674</t>
  </si>
  <si>
    <t>00216660</t>
  </si>
  <si>
    <t>00215693</t>
  </si>
  <si>
    <t>00215794</t>
  </si>
  <si>
    <t>07001725</t>
  </si>
  <si>
    <t>00216775</t>
  </si>
  <si>
    <t>00216528</t>
  </si>
  <si>
    <t>00216403</t>
  </si>
  <si>
    <t>00213409</t>
  </si>
  <si>
    <t>000216418</t>
  </si>
  <si>
    <t>00216370</t>
  </si>
  <si>
    <t>00215727</t>
  </si>
  <si>
    <t>00216641</t>
  </si>
  <si>
    <t>00215710</t>
  </si>
  <si>
    <t>00216776</t>
  </si>
  <si>
    <t>00216400</t>
  </si>
  <si>
    <t>00216530</t>
  </si>
  <si>
    <t>1101160989</t>
  </si>
  <si>
    <t>34776779</t>
  </si>
  <si>
    <t>00216284</t>
  </si>
  <si>
    <t>00215682</t>
  </si>
  <si>
    <t>00215802</t>
  </si>
  <si>
    <t>00216439</t>
  </si>
  <si>
    <t>00216409</t>
  </si>
  <si>
    <t>00216374</t>
  </si>
  <si>
    <t>00167875</t>
  </si>
  <si>
    <t>00167833</t>
  </si>
  <si>
    <t>00216657</t>
  </si>
  <si>
    <t>00216104</t>
  </si>
  <si>
    <t>00211653</t>
  </si>
  <si>
    <t>00167882</t>
  </si>
  <si>
    <t>1101161004</t>
  </si>
  <si>
    <t>04002518</t>
  </si>
  <si>
    <t>12000933</t>
  </si>
  <si>
    <t>00158476</t>
  </si>
  <si>
    <t>29122005</t>
  </si>
  <si>
    <t>29122159</t>
  </si>
  <si>
    <t>05622089</t>
  </si>
  <si>
    <t>26076526</t>
  </si>
  <si>
    <t>35369835</t>
  </si>
  <si>
    <t>05472455</t>
  </si>
  <si>
    <t>33066253</t>
  </si>
  <si>
    <t>05001855</t>
  </si>
  <si>
    <t>05005012</t>
  </si>
  <si>
    <t>37846172</t>
  </si>
  <si>
    <t>47841619420931</t>
  </si>
  <si>
    <t>30646175</t>
  </si>
  <si>
    <t>32339831</t>
  </si>
  <si>
    <t>09049543</t>
  </si>
  <si>
    <t>09022052</t>
  </si>
  <si>
    <t>05615729</t>
  </si>
  <si>
    <t>35382359</t>
  </si>
  <si>
    <t>03842792</t>
  </si>
  <si>
    <t>07003535</t>
  </si>
  <si>
    <t>06003185</t>
  </si>
  <si>
    <t>34759156</t>
  </si>
  <si>
    <t>0711170502405364</t>
  </si>
  <si>
    <t>32315813</t>
  </si>
  <si>
    <t>32398779</t>
  </si>
  <si>
    <t>09257309</t>
  </si>
  <si>
    <t>07598716</t>
  </si>
  <si>
    <t>1106140486</t>
  </si>
  <si>
    <t>КТП-44 ПС Узловая</t>
  </si>
  <si>
    <t>КТП-228 СШ-1 ПС-Гагаринская</t>
  </si>
  <si>
    <t>КТП-228 СШ-2 ПС-Гагаринская</t>
  </si>
  <si>
    <t>КТП-10 ПС Шаранга</t>
  </si>
  <si>
    <t>КТП-13 ПС Шаранга</t>
  </si>
  <si>
    <t>КТП-252 ПС Шаранга</t>
  </si>
  <si>
    <t>КТП-246 ПС Шаранга</t>
  </si>
  <si>
    <t>КТП-245 ПС Шаранга</t>
  </si>
  <si>
    <t>КТП-244 ПС Шаранга</t>
  </si>
  <si>
    <t>КТП-242 ПС Шаранга</t>
  </si>
  <si>
    <t>КТП-75 ПС Шаранга</t>
  </si>
  <si>
    <t>КТП-238 ПС Шаранга</t>
  </si>
  <si>
    <t>КТП-25 ПС-Шаранга</t>
  </si>
  <si>
    <t>КТП-916 ПС Ветлуга</t>
  </si>
  <si>
    <t>ТП-1111 ПС Ветлуга ВЛ-1011</t>
  </si>
  <si>
    <t>ТП-1120 ПС Ветлуга ВЛ-1011</t>
  </si>
  <si>
    <t>ТП-903 ПС Ветлуга ВЛ-1009</t>
  </si>
  <si>
    <t>ТП-406 ПС Ветлуга ВЛ-1004</t>
  </si>
  <si>
    <t>ТП-1308 ПС Ветлуга ВЛ-1013</t>
  </si>
  <si>
    <t>ТП-405 ПС Ветлуга ВЛ-405</t>
  </si>
  <si>
    <t>ТП-А ПС Ветлуга ВЛ-1005</t>
  </si>
  <si>
    <t>КТП-912 ПС Ветлуга ВЛ-1009</t>
  </si>
  <si>
    <t>КТП-914 ПС Ветлуга ВЛ-1009</t>
  </si>
  <si>
    <t>КТП-923 ПС Ветлуга ВЛ-1009</t>
  </si>
  <si>
    <t>КТП-924 ПС Ветлуга ВЛ-1009</t>
  </si>
  <si>
    <t>ТП-1207 ПС Ветлуга ВЛ-1207</t>
  </si>
  <si>
    <t>ТП-1309 ПС Ветлуга ВЛ-1004</t>
  </si>
  <si>
    <t>ТП-1309 ПС Ветлуга ВЛ-1013</t>
  </si>
  <si>
    <t>ТП-1305 ПС Ветлуга ВЛ-1013</t>
  </si>
  <si>
    <t>ТП-112А ПС Ветлуга ВЛ-1001</t>
  </si>
  <si>
    <t>КТП-130 оп.38 ПС Ветлуга ВЛ-1011</t>
  </si>
  <si>
    <t>КТП-130 оп.20 ПС Ветлуга ВЛ 1011</t>
  </si>
  <si>
    <t>КТП-130 оп.36 ПС Ветлуга ВЛ-1011</t>
  </si>
  <si>
    <t>ТП-4406 ПС Белышево ВЛ-1004</t>
  </si>
  <si>
    <t>Ввод №1 - 10кВ ПС Арья ВЛ-1001</t>
  </si>
  <si>
    <t>Ввод №2 - 10кВ ПС Арья ВЛ-1002</t>
  </si>
  <si>
    <t>ТСН-1, ТСН-2 ПС Арья</t>
  </si>
  <si>
    <t>ООО "Гранит" (Модульная газовая котельная ввод Т-1 ТП-284)</t>
  </si>
  <si>
    <t>ООО "Гранит" (Модульная газовая котельная ввод Т-2 ТП-284)</t>
  </si>
  <si>
    <t>0608101626</t>
  </si>
  <si>
    <t>35304142</t>
  </si>
  <si>
    <t>35304065</t>
  </si>
  <si>
    <t>0608101556</t>
  </si>
  <si>
    <t>36767972</t>
  </si>
  <si>
    <t>0608101107</t>
  </si>
  <si>
    <t>0608101633</t>
  </si>
  <si>
    <t>0608101450</t>
  </si>
  <si>
    <t>0608101428</t>
  </si>
  <si>
    <t>0608101442</t>
  </si>
  <si>
    <t>0608101213</t>
  </si>
  <si>
    <t>33617574</t>
  </si>
  <si>
    <t>068101239</t>
  </si>
  <si>
    <t>0608101386</t>
  </si>
  <si>
    <t>34793298</t>
  </si>
  <si>
    <t>33617739</t>
  </si>
  <si>
    <t>67840497</t>
  </si>
  <si>
    <t>09902603</t>
  </si>
  <si>
    <t>39073974</t>
  </si>
  <si>
    <t>07087767</t>
  </si>
  <si>
    <t>33624776</t>
  </si>
  <si>
    <t>33021726</t>
  </si>
  <si>
    <t>1109150058</t>
  </si>
  <si>
    <t>1109150138</t>
  </si>
  <si>
    <t>33617805</t>
  </si>
  <si>
    <t>33021509</t>
  </si>
  <si>
    <t>1109150174</t>
  </si>
  <si>
    <t>1109150124</t>
  </si>
  <si>
    <t>33617887</t>
  </si>
  <si>
    <t>06002147</t>
  </si>
  <si>
    <t>33612982</t>
  </si>
  <si>
    <t>33621241</t>
  </si>
  <si>
    <t>33617792</t>
  </si>
  <si>
    <t>1109150033</t>
  </si>
  <si>
    <t>1109130972</t>
  </si>
  <si>
    <t>1110110544</t>
  </si>
  <si>
    <t>21689264</t>
  </si>
  <si>
    <t>1112141275</t>
  </si>
  <si>
    <t>1112141310</t>
  </si>
  <si>
    <t>ПС Гремячево яч.6 кВ ф.604</t>
  </si>
  <si>
    <t>ПС Гремячево ф.606</t>
  </si>
  <si>
    <t>ПС Гремячево ф.608</t>
  </si>
  <si>
    <t>ПС Гремячево ф.617</t>
  </si>
  <si>
    <t>ПС Гремячево ф.626</t>
  </si>
  <si>
    <t>ТП-72051А  ПС Кулебаки</t>
  </si>
  <si>
    <t>ТП-72150А оп.9 - ФЛ Баюшев Алексей Вячеславович</t>
  </si>
  <si>
    <t>120071576</t>
  </si>
  <si>
    <t>12064765</t>
  </si>
  <si>
    <t>5070902</t>
  </si>
  <si>
    <t>120071649</t>
  </si>
  <si>
    <t>4070811</t>
  </si>
  <si>
    <t>1180236903059</t>
  </si>
  <si>
    <t>11804839</t>
  </si>
  <si>
    <t>0810144769</t>
  </si>
  <si>
    <t>39103629</t>
  </si>
  <si>
    <t>39103645</t>
  </si>
  <si>
    <t>00493413</t>
  </si>
  <si>
    <t>00495178</t>
  </si>
  <si>
    <t>16955603</t>
  </si>
  <si>
    <t>36027836</t>
  </si>
  <si>
    <t>36027839</t>
  </si>
  <si>
    <t>36027829</t>
  </si>
  <si>
    <t>36027650</t>
  </si>
  <si>
    <t>36027828</t>
  </si>
  <si>
    <t>36027697</t>
  </si>
  <si>
    <t>36027698</t>
  </si>
  <si>
    <t>31654468</t>
  </si>
  <si>
    <t>36027696</t>
  </si>
  <si>
    <t>36027621</t>
  </si>
  <si>
    <t>36027587</t>
  </si>
  <si>
    <t>36027609</t>
  </si>
  <si>
    <t>36022472</t>
  </si>
  <si>
    <t>35990777</t>
  </si>
  <si>
    <t>36022367</t>
  </si>
  <si>
    <t>35983420</t>
  </si>
  <si>
    <t>0120070707</t>
  </si>
  <si>
    <t>1308171070</t>
  </si>
  <si>
    <t>1308170616</t>
  </si>
  <si>
    <t>39069561</t>
  </si>
  <si>
    <t>36027830</t>
  </si>
  <si>
    <t>35975811</t>
  </si>
  <si>
    <t>36014924</t>
  </si>
  <si>
    <t>41862345</t>
  </si>
  <si>
    <t>41862350</t>
  </si>
  <si>
    <t>28343822</t>
  </si>
  <si>
    <t>1118190231</t>
  </si>
  <si>
    <t>15762752</t>
  </si>
  <si>
    <t>17577499</t>
  </si>
  <si>
    <t>17591903</t>
  </si>
  <si>
    <t>17592050</t>
  </si>
  <si>
    <t xml:space="preserve">КТП-334 с.Лопатино ул.Ивлиева д.19 корп.1 </t>
  </si>
  <si>
    <t xml:space="preserve">КТП-106 г.Сергач ул.Буденного д.4 /Б </t>
  </si>
  <si>
    <t xml:space="preserve">ТП-97 ввод1 г.Сергач ул.Казакова д.11 корп.18 </t>
  </si>
  <si>
    <t xml:space="preserve">ЗТП-97 ввод2 г.Сергач ул.Казакова д.11 корп.18 </t>
  </si>
  <si>
    <t xml:space="preserve">КТП-114 г.Сергач ул.Есенина д.9 корп.1 </t>
  </si>
  <si>
    <t xml:space="preserve">КТП-398 с.Пица ул.Центральная д.1 корп.1 </t>
  </si>
  <si>
    <t xml:space="preserve">КТП-138 г.Сергач ул.Свердлова д.139 корп.1 </t>
  </si>
  <si>
    <t xml:space="preserve">ЗТП-72 вв.2 г.Сергач пл.Советская д.30 корп.2 </t>
  </si>
  <si>
    <t xml:space="preserve">КТП-425 г.Сергач ул.Энтузиастов д.18 корп.1 </t>
  </si>
  <si>
    <t xml:space="preserve">КТП-38 с.Кочко-Пожарки ул.Молодежная д.27 корп.1 </t>
  </si>
  <si>
    <t xml:space="preserve">КТП-325 с.Грибаново ул.Школьная д.141 корп.1 </t>
  </si>
  <si>
    <t xml:space="preserve">КТП-337 с.Лопатино ул.Ивлиева д.46 /а </t>
  </si>
  <si>
    <t xml:space="preserve">КТП-309 с.Камкино ул.Почтовая д.58 корп.1 </t>
  </si>
  <si>
    <t xml:space="preserve">КТП-192 с.Акузово ул.Школьная д.24 корп.1 </t>
  </si>
  <si>
    <t xml:space="preserve">КТП-34 с.Шубино ул.Пионерская д.14 корп.1 </t>
  </si>
  <si>
    <t xml:space="preserve">КТП-411 с.Борисовка ул.Школьная д.1 корп.1 </t>
  </si>
  <si>
    <t xml:space="preserve">КТП-244 с.Вершинино ул.Садовая д.7 /А </t>
  </si>
  <si>
    <t xml:space="preserve">КТП-143 с.Анда ул.Школьная д.10 корп.1 </t>
  </si>
  <si>
    <t xml:space="preserve">КТП-197 с.Сосновка ул.Школьная д.1 корп.1 </t>
  </si>
  <si>
    <t xml:space="preserve">КТП-152 с.Старая Березовка ул.Выездная д.10 /А </t>
  </si>
  <si>
    <t xml:space="preserve">ЗТП-102 г.Сергач п.Молодежный д.16 корп.1 </t>
  </si>
  <si>
    <t xml:space="preserve">ЗТП-73 ввод 1 г.Сергач ул.Гайдара д.11 корп.1 </t>
  </si>
  <si>
    <t xml:space="preserve">ЗТП-73 ввод 2 г.Сергач ул.Гайдара д.11 корп.1 </t>
  </si>
  <si>
    <t xml:space="preserve">ЗТП-407 г.Сергач п.Юбилейный д.25/А корп.1 </t>
  </si>
  <si>
    <t xml:space="preserve">КТП-50 г.Сергач пер.Свердлова д.4 корп.1 </t>
  </si>
  <si>
    <t xml:space="preserve">ЗТП-75 вв.2 г.Сергач ул.Ленинская д.40 корп.7 </t>
  </si>
  <si>
    <t xml:space="preserve">ЗТП-87 г.Сергач ул.Советская д.56 корп.1 </t>
  </si>
  <si>
    <t xml:space="preserve">КТП-33 с.Шубино ул.Новоселов д.32 /а </t>
  </si>
  <si>
    <t xml:space="preserve">ф-1 от КТП-21 с.Шубино </t>
  </si>
  <si>
    <t xml:space="preserve">КТП-20 Ф-3 с.Шубино </t>
  </si>
  <si>
    <t xml:space="preserve">КТП-18 ф-1 с.Шубино </t>
  </si>
  <si>
    <t xml:space="preserve">ф-2 от КТП-104 г.Сергач ул.Казакова </t>
  </si>
  <si>
    <t xml:space="preserve">КТП№406 до поселка СЭМЗ г.Сергач п.СЭМЗ </t>
  </si>
  <si>
    <t xml:space="preserve">КТП-112 ф-1 г.Сергач ул.Ульянова </t>
  </si>
  <si>
    <t xml:space="preserve">КТП-112 ф-2 г.Сергач ул.Ульянова </t>
  </si>
  <si>
    <t xml:space="preserve">КТП-250 ф-4 г.Сергач ул.Ульянова </t>
  </si>
  <si>
    <t xml:space="preserve">КТП-116 ф-1 г.Сергач ул.Ульянова </t>
  </si>
  <si>
    <t xml:space="preserve">ЗТП-52 ф-1 г.Сергач п.Юбилейный </t>
  </si>
  <si>
    <t xml:space="preserve">ЗТП-52 ф-2 г.Сергач п.Юбилейный </t>
  </si>
  <si>
    <t xml:space="preserve">ЗТП-52 ф-3 г.Сергач п.Юбилейный </t>
  </si>
  <si>
    <t xml:space="preserve">КТП-246 с.Борисовка </t>
  </si>
  <si>
    <t xml:space="preserve">ЗТП-211 вв2 г.Сергач </t>
  </si>
  <si>
    <t xml:space="preserve">ЗТП-96 г.Сергач ул.Пионерская д.7/А корп.1 </t>
  </si>
  <si>
    <t xml:space="preserve">КТП-222 г.Сергач ул.Старчикова д.84 корп.1 </t>
  </si>
  <si>
    <t xml:space="preserve">ЗТП-72 ввод1 г.Сергач ул.Советская д.30 корп.2 </t>
  </si>
  <si>
    <t xml:space="preserve">КТП-410 с.Грибаново ул.Нагорная д.18 </t>
  </si>
  <si>
    <t xml:space="preserve">КТП-349 с.Лопатино ул.Советская д.16 корп.1 </t>
  </si>
  <si>
    <t xml:space="preserve">КТП-245 с.Мигино ул.Школьная д.18 /А </t>
  </si>
  <si>
    <t xml:space="preserve">КТП-335 с.Яново ул.Школьная д.1 /А </t>
  </si>
  <si>
    <t xml:space="preserve">КТП-336 с.Пица ул.Верхняя д.51 корп.1 </t>
  </si>
  <si>
    <t xml:space="preserve">КТП-115 г.Сергач ул.Околица д.32 /Б </t>
  </si>
  <si>
    <t xml:space="preserve">ЗТП-55 г.Сергач п.Юбилейный д.3 /А </t>
  </si>
  <si>
    <t xml:space="preserve">ЗТП-69 ввод 2 г.Сергач ул.Свердлова д.66 корп.1 </t>
  </si>
  <si>
    <t xml:space="preserve">КТП-189 г.Сергач ул.Зеленая д.42/а </t>
  </si>
  <si>
    <t xml:space="preserve">КТП-98 ф-1 г.Сергач ул.Молодежная </t>
  </si>
  <si>
    <t xml:space="preserve">КТП-66 ф-1 г.Сергач п.Юбилейный </t>
  </si>
  <si>
    <t xml:space="preserve">КТП-63 ф-4 до с/д Сказка г.Сергач п.Юбилейный </t>
  </si>
  <si>
    <t xml:space="preserve">КТП-133 ф-1 г.Сергач ул.Казакова д.16 /А </t>
  </si>
  <si>
    <t xml:space="preserve">КТП-259 (254) с.Андреевка </t>
  </si>
  <si>
    <t xml:space="preserve">КТП-285 с.Толба </t>
  </si>
  <si>
    <t xml:space="preserve">КТП-313 с.Толба </t>
  </si>
  <si>
    <t xml:space="preserve">КТП-20 ф-2 с.Шубино </t>
  </si>
  <si>
    <t xml:space="preserve">КТП-174 ф-1 г.Сергач ул.Строителей </t>
  </si>
  <si>
    <t xml:space="preserve">КТП-423  </t>
  </si>
  <si>
    <t xml:space="preserve">КТП-99 с.Пожарки ул.Калинина д.1 корп.1 </t>
  </si>
  <si>
    <t xml:space="preserve">ЗТП-75 вв.1 г.Сергач пл.Ленина </t>
  </si>
  <si>
    <t xml:space="preserve">КТП-232 г.Сергач ул.Строителей </t>
  </si>
  <si>
    <t xml:space="preserve">КТП-424 г.Сергач мкр.Радужный д.16 корп.1 </t>
  </si>
  <si>
    <t xml:space="preserve">КТП-428 г.Сергач мкр.Радужный </t>
  </si>
  <si>
    <t xml:space="preserve">ТП-405 ввод 0,4 кВ с.Шубино ул.Торговая д.11 корп.1 </t>
  </si>
  <si>
    <t xml:space="preserve">ПС Строительная Л-1003 г.Сергач п.Молодежный </t>
  </si>
  <si>
    <t xml:space="preserve">оп. 1 Ф-3 ТП-45 г.Сергач п.Молодежный д.61 </t>
  </si>
  <si>
    <t xml:space="preserve">ТП-211 В.1 г.Сергач ул.Ульянова </t>
  </si>
  <si>
    <t xml:space="preserve">1007 полюс г.Сергач ул.Молодежная </t>
  </si>
  <si>
    <t xml:space="preserve">ЗТП-13 ф. ж/д №№ 1,2,3 г.Сергач ул.60 лет Октября </t>
  </si>
  <si>
    <t xml:space="preserve">ЗТП-13 ф. ж/д №№ 4,5 г.Сергач ул.60 лет Октября </t>
  </si>
  <si>
    <t xml:space="preserve">ТП-13 ф. ж/д 6 г.Сергач ул.60 лет Октября </t>
  </si>
  <si>
    <t xml:space="preserve">ЗТП-13 ф. ж/д №6 (резерв) г.Сергач ул.60 лет Октября </t>
  </si>
  <si>
    <t xml:space="preserve">ЗТП-13 ф. д/сад г.Сергач ул.60 лет Октября </t>
  </si>
  <si>
    <t>39073951</t>
  </si>
  <si>
    <t>33624782</t>
  </si>
  <si>
    <t>33624810</t>
  </si>
  <si>
    <t>39073947</t>
  </si>
  <si>
    <t>36621658</t>
  </si>
  <si>
    <t>33621252</t>
  </si>
  <si>
    <t>39810591</t>
  </si>
  <si>
    <t>39810897</t>
  </si>
  <si>
    <t>36046408</t>
  </si>
  <si>
    <t>34793501</t>
  </si>
  <si>
    <t>33617657</t>
  </si>
  <si>
    <t>35326998</t>
  </si>
  <si>
    <t>36621663</t>
  </si>
  <si>
    <t>36621739</t>
  </si>
  <si>
    <t>33613013</t>
  </si>
  <si>
    <t>33040919</t>
  </si>
  <si>
    <t>36623023</t>
  </si>
  <si>
    <t>36065540</t>
  </si>
  <si>
    <t>34793220</t>
  </si>
  <si>
    <t>33617696</t>
  </si>
  <si>
    <t>33612975</t>
  </si>
  <si>
    <t>33617585</t>
  </si>
  <si>
    <t>33627637</t>
  </si>
  <si>
    <t>33617796</t>
  </si>
  <si>
    <t>33646783</t>
  </si>
  <si>
    <t>33646868</t>
  </si>
  <si>
    <t>33627647</t>
  </si>
  <si>
    <t>33627629</t>
  </si>
  <si>
    <t>33617544</t>
  </si>
  <si>
    <t>33612994</t>
  </si>
  <si>
    <t>33627487</t>
  </si>
  <si>
    <t>33646729</t>
  </si>
  <si>
    <t>33624195</t>
  </si>
  <si>
    <t>36625377</t>
  </si>
  <si>
    <t>33627642</t>
  </si>
  <si>
    <t>36625364</t>
  </si>
  <si>
    <t>36625379</t>
  </si>
  <si>
    <t>33646727</t>
  </si>
  <si>
    <t>33627619</t>
  </si>
  <si>
    <t>33617741</t>
  </si>
  <si>
    <t>33646769</t>
  </si>
  <si>
    <t>33612984</t>
  </si>
  <si>
    <t>33617819</t>
  </si>
  <si>
    <t>33617832</t>
  </si>
  <si>
    <t>33624694</t>
  </si>
  <si>
    <t>33613019</t>
  </si>
  <si>
    <t>33624802</t>
  </si>
  <si>
    <t>39074031</t>
  </si>
  <si>
    <t>36058561</t>
  </si>
  <si>
    <t>33624717</t>
  </si>
  <si>
    <t>34793564</t>
  </si>
  <si>
    <t>1308170933</t>
  </si>
  <si>
    <t>36291269</t>
  </si>
  <si>
    <t>33624757</t>
  </si>
  <si>
    <t>805113792</t>
  </si>
  <si>
    <t>0306074106</t>
  </si>
  <si>
    <t>0306076167</t>
  </si>
  <si>
    <t>0306076177</t>
  </si>
  <si>
    <t>0306076055</t>
  </si>
  <si>
    <t>0306072144</t>
  </si>
  <si>
    <t>ТП-1159А ВВОД 0,4кВ</t>
  </si>
  <si>
    <t>ТП-1880А ВВОД 0,4кВ</t>
  </si>
  <si>
    <t>ТП-1109А ПС Богородская ф.615 (Через сети ОАО "Сельхозтехника)</t>
  </si>
  <si>
    <t>КТП-1748А</t>
  </si>
  <si>
    <t>КТП-ДПР-3</t>
  </si>
  <si>
    <t>39072419</t>
  </si>
  <si>
    <t>39072431</t>
  </si>
  <si>
    <t>39072454</t>
  </si>
  <si>
    <t>39072483</t>
  </si>
  <si>
    <t>39072452</t>
  </si>
  <si>
    <t>1103160740</t>
  </si>
  <si>
    <t>1103164212</t>
  </si>
  <si>
    <t>05473798</t>
  </si>
  <si>
    <t>7200080965</t>
  </si>
  <si>
    <t>1111160184</t>
  </si>
  <si>
    <t xml:space="preserve">ТП-4109 ф.2 рп.Сосновское ул.Красноармейская д.77 </t>
  </si>
  <si>
    <t xml:space="preserve">ТП-4109 ф.3 рп.Сосновское ул.Красноармейская д.81 </t>
  </si>
  <si>
    <t xml:space="preserve">ТП-4001 ф.6 рп.Сосновское ул.Ленина д.13 </t>
  </si>
  <si>
    <t xml:space="preserve">ТП-4018 ф.4 рп.Сосновское ул.Ленина д.3 </t>
  </si>
  <si>
    <t xml:space="preserve">ТП-4109 ф.4 рп.Сосновское ул.Ленина д.60 </t>
  </si>
  <si>
    <t xml:space="preserve">ТП-4109 Ф.1 рп.Сосновское ул.Ленина д.60 </t>
  </si>
  <si>
    <t xml:space="preserve">ТП-4108 ф.1 рп.Сосновское ул.Крупской д.2 </t>
  </si>
  <si>
    <t xml:space="preserve">ТП-4028 ф.3 рп.Сосновское ул.Крупской д.2/В </t>
  </si>
  <si>
    <t xml:space="preserve">ТП-4109 ф.2 рп.Сосновское ул.Ленина д.29 </t>
  </si>
  <si>
    <t xml:space="preserve">ТП-4146А с.Елизарово ул.Полевая </t>
  </si>
  <si>
    <t xml:space="preserve">ТП-4142А с.Панино ул.Молодежная </t>
  </si>
  <si>
    <t xml:space="preserve">ТП-4154 ф.2 д.Макасово ул.Гагарина </t>
  </si>
  <si>
    <t xml:space="preserve">ТП-4110 ф.1 рп.Сосновское ул.Ленина д.33 </t>
  </si>
  <si>
    <t xml:space="preserve">ТП-4110 ф.2 рп.Сосновское ул.Ленина д.31 </t>
  </si>
  <si>
    <t xml:space="preserve">ТП-4110 Ф.3 рп.Сосновское ул.1 Мая д.11 </t>
  </si>
  <si>
    <t xml:space="preserve">КТП-4346А с.Селитьба </t>
  </si>
  <si>
    <t xml:space="preserve">КТП-4336А с.Селитьба </t>
  </si>
  <si>
    <t xml:space="preserve">КТП-4334А с.Селитьба </t>
  </si>
  <si>
    <t xml:space="preserve">КТП-4335А с.Селитьба </t>
  </si>
  <si>
    <t xml:space="preserve">ЗТП-4162А с.Елизарово ул.Парковая </t>
  </si>
  <si>
    <t xml:space="preserve">КТП-4144А с.Елизарово ул.Молодежная </t>
  </si>
  <si>
    <t xml:space="preserve">КТП-4145А (160 кВа) с.Елизарово ул.Школьная </t>
  </si>
  <si>
    <t xml:space="preserve">КТП-4150А с.Панино ул.Молодежная </t>
  </si>
  <si>
    <t xml:space="preserve">КТП-4138А с.Настино ул.Центральная </t>
  </si>
  <si>
    <t xml:space="preserve">ЗТП-4108А с.Давыдково ул.Молодежная </t>
  </si>
  <si>
    <t xml:space="preserve">ТП-4112 рп.Сосновское ул.Ширыбанова </t>
  </si>
  <si>
    <t xml:space="preserve">ЗТП-4104А ввод №1 рп.Сосновское ул.Ленина д.20 </t>
  </si>
  <si>
    <t xml:space="preserve">ЗТП-4104А ввод №2 рп.Сосновское ул.Ленина д.20 </t>
  </si>
  <si>
    <t xml:space="preserve">ТП-4161А рп.Сосновское ул.Дачная </t>
  </si>
  <si>
    <t xml:space="preserve">РП-41А здание ЦРБ, сч.1 рп.Сосновское ул.Профсоюзная д.24 </t>
  </si>
  <si>
    <t xml:space="preserve">РП-41А здание ЦРБ, сч.2 рп.Сосновское ул.Профсоюзная д.24 </t>
  </si>
  <si>
    <t xml:space="preserve">ТП-4154 ф.1 дет.сад "Зернышко" д.Макасово ул.Гагарина д.16/Б </t>
  </si>
  <si>
    <t xml:space="preserve">ТП-4532А, пож.депо с.Венец ул.Школьная </t>
  </si>
  <si>
    <t xml:space="preserve">КТП-4526А с.Лесуново ул.Восточная </t>
  </si>
  <si>
    <t xml:space="preserve">ТП-4137А ф.1 д.Богданово </t>
  </si>
  <si>
    <t xml:space="preserve">КТП-4095А д.Большие Гривы </t>
  </si>
  <si>
    <t xml:space="preserve">ТП-2А ф.1 с.Елизарово </t>
  </si>
  <si>
    <t>47841620319644</t>
  </si>
  <si>
    <t>47841620282648</t>
  </si>
  <si>
    <t>47841620299865</t>
  </si>
  <si>
    <t>47841620286459</t>
  </si>
  <si>
    <t>1190236618934</t>
  </si>
  <si>
    <t>1190236618830</t>
  </si>
  <si>
    <t>10953</t>
  </si>
  <si>
    <t>47841620274474</t>
  </si>
  <si>
    <t>47841620319651</t>
  </si>
  <si>
    <t>47841620280693</t>
  </si>
  <si>
    <t>080511162</t>
  </si>
  <si>
    <t>41849916</t>
  </si>
  <si>
    <t>41849348</t>
  </si>
  <si>
    <t>41829419</t>
  </si>
  <si>
    <t>33646883</t>
  </si>
  <si>
    <t>33040913</t>
  </si>
  <si>
    <t>39073967</t>
  </si>
  <si>
    <t>33624825</t>
  </si>
  <si>
    <t>33617609</t>
  </si>
  <si>
    <t>33644600</t>
  </si>
  <si>
    <t>33624846</t>
  </si>
  <si>
    <t>33624775</t>
  </si>
  <si>
    <t>33624773</t>
  </si>
  <si>
    <t>3617554</t>
  </si>
  <si>
    <t>33617571</t>
  </si>
  <si>
    <t>33612980</t>
  </si>
  <si>
    <t>36646972</t>
  </si>
  <si>
    <t>33617611</t>
  </si>
  <si>
    <t>33617790</t>
  </si>
  <si>
    <t>33617742</t>
  </si>
  <si>
    <t>37398793</t>
  </si>
  <si>
    <t>36301450</t>
  </si>
  <si>
    <t>39073966</t>
  </si>
  <si>
    <t>36301449</t>
  </si>
  <si>
    <t>36291241</t>
  </si>
  <si>
    <t>33617749</t>
  </si>
  <si>
    <t>33019319</t>
  </si>
  <si>
    <t>33627633</t>
  </si>
  <si>
    <t>155548151</t>
  </si>
  <si>
    <t>21168218</t>
  </si>
  <si>
    <t>33019819</t>
  </si>
  <si>
    <t>07002162</t>
  </si>
  <si>
    <t>35327215</t>
  </si>
  <si>
    <t>40166806</t>
  </si>
  <si>
    <t>07000544</t>
  </si>
  <si>
    <t>36301517</t>
  </si>
  <si>
    <t>36251248</t>
  </si>
  <si>
    <t>20303652</t>
  </si>
  <si>
    <t>33627667</t>
  </si>
  <si>
    <t>07002127</t>
  </si>
  <si>
    <t>33021928</t>
  </si>
  <si>
    <t>33627605</t>
  </si>
  <si>
    <t>33644573</t>
  </si>
  <si>
    <t>36047148</t>
  </si>
  <si>
    <t>40764172</t>
  </si>
  <si>
    <t>39060217</t>
  </si>
  <si>
    <t>38397151</t>
  </si>
  <si>
    <t>38396565</t>
  </si>
  <si>
    <t>38397092</t>
  </si>
  <si>
    <t>41841804</t>
  </si>
  <si>
    <t>36027718</t>
  </si>
  <si>
    <t>41841886</t>
  </si>
  <si>
    <t>36022528</t>
  </si>
  <si>
    <t>36027823</t>
  </si>
  <si>
    <t>41841823</t>
  </si>
  <si>
    <t>38397146</t>
  </si>
  <si>
    <t>39069372</t>
  </si>
  <si>
    <t>ЗТП-107 ф.13 ПС Семеновская ВЛ-1008 (КНС, ул.Озерная)</t>
  </si>
  <si>
    <t>008787</t>
  </si>
  <si>
    <t>1190235116130</t>
  </si>
  <si>
    <t>1190236620107</t>
  </si>
  <si>
    <t>41039580</t>
  </si>
  <si>
    <t>03001381</t>
  </si>
  <si>
    <t>38566452</t>
  </si>
  <si>
    <t>ПС Мухтолово Ф-1001 ТП-13040А ввод 0,4 кВ Т-1</t>
  </si>
  <si>
    <t>ПС Мухтолово Ф-1001 ТП-13040А ввод 0,4 кВ Т-2</t>
  </si>
  <si>
    <t>ПС Мухтолово Ф-1001 ТП13029А ввод 0,4 кВ</t>
  </si>
  <si>
    <t>ПС Мухтолово Ф-1001 ТП-13023А ввод 0,4 кВ</t>
  </si>
  <si>
    <t>оп. №28 в сторону ЗТП-2024</t>
  </si>
  <si>
    <t>оп. №14 в сторону ЗТП-2034</t>
  </si>
  <si>
    <t>оп. №105 в сторону ТП-2027</t>
  </si>
  <si>
    <t>оп. №4 в сторону ТП-2030</t>
  </si>
  <si>
    <t>оп. №5 в сторону ТП-2031</t>
  </si>
  <si>
    <t>оп. №26 в сторону ТП-1319</t>
  </si>
  <si>
    <t>оп. №23 в сторону ТП-2026</t>
  </si>
  <si>
    <t>оп. №43 в сторону ТП-1443</t>
  </si>
  <si>
    <t>оп. №3 в сторону ЗТП-1459</t>
  </si>
  <si>
    <t>оп. №1 в сторону ТП-1143</t>
  </si>
  <si>
    <t>оп. №7 в сторону ТП-1107</t>
  </si>
  <si>
    <t>МУП Пильнинского р-на "Городской жилфонд", КОС-2048 КТП-1</t>
  </si>
  <si>
    <t>МУП Пильнинского р-на "Городской жилфонд", КОС-2049 КТП-2</t>
  </si>
  <si>
    <t>МУП Пильнинского района "Городской жилфонд", Очистные КТП-2011</t>
  </si>
  <si>
    <t>МУП Пильнинского р-на "Городской жилфонд",КНС-2 КТП-2056</t>
  </si>
  <si>
    <t>МУП Пильнинского р-на "Городской жилфонд", Скваж.Яс.Поляна ТП-1295</t>
  </si>
  <si>
    <t>МУП "Пильнинское автотранспортное предприятие", АТП КТП-2037</t>
  </si>
  <si>
    <t>38397153</t>
  </si>
  <si>
    <t>38397136</t>
  </si>
  <si>
    <t>38396955</t>
  </si>
  <si>
    <t>38397020</t>
  </si>
  <si>
    <t>38397147</t>
  </si>
  <si>
    <t>38397059</t>
  </si>
  <si>
    <t>41841912</t>
  </si>
  <si>
    <t>38397068</t>
  </si>
  <si>
    <t>38397137</t>
  </si>
  <si>
    <t>38396974</t>
  </si>
  <si>
    <t>38396970</t>
  </si>
  <si>
    <t>38397149</t>
  </si>
  <si>
    <t>41841835</t>
  </si>
  <si>
    <t>38396973</t>
  </si>
  <si>
    <t>41841836</t>
  </si>
  <si>
    <t>41842092</t>
  </si>
  <si>
    <t>Ввод 6 кВ Т2 Гаст-1</t>
  </si>
  <si>
    <t>Ввод 6кВ Т1 Гаст-1</t>
  </si>
  <si>
    <t>по напряжению НН</t>
  </si>
  <si>
    <t xml:space="preserve">Всего по договору без сторонних потребителей           </t>
  </si>
  <si>
    <t>ТП-39 (ЗТП) г. Семенов, ул. Шевченко, д.24а</t>
  </si>
  <si>
    <t>КТП-279 г Урень, ул Механизаторов, 41</t>
  </si>
  <si>
    <t xml:space="preserve"> 42519115</t>
  </si>
  <si>
    <t>ПС Мухтолово Ф-1004 ТП-13035А ввод 0,4 кВ</t>
  </si>
  <si>
    <t>ПС Мухтолово Ф-1004 ТП-13025А ввод 0,4 кВ</t>
  </si>
  <si>
    <t>ПС Мухтолово Ф-1003 ТП-13027А ввод 0,4 кВ</t>
  </si>
  <si>
    <t>ПС Мухтолово Ф-1003 ТП-13022А ввод 0,4 кВ</t>
  </si>
  <si>
    <t>ПС Мухтолово Ф-1003 ТП-13031А ввод 0,4 кВ</t>
  </si>
  <si>
    <t>ПС Мухтолово Ф-1003 ТП-13019А ввод 0,4 кВ</t>
  </si>
  <si>
    <t>ПС Мухтолово Ф-1003 оп. №29 ВЛ-10кВ в ст. ТП-11226А, ввод 0,4 кВ</t>
  </si>
  <si>
    <t>ПС Сапфир ВЛ-1008 оп. №2 ВЛ-10кВ в ст. ТП-11215А, ввод 0,4 кВ</t>
  </si>
  <si>
    <t>ПС Сапфир ВЛ-1003оп. №27 ВЛ-10кВ в ст. ТП-11227А, ввод 0,4 кВ</t>
  </si>
  <si>
    <t>ПС Сапфир ВЛ-1003 оп. №71, 72 ВЛ-10кВ в ст. ТП-11239А ввод 0,4 кВ</t>
  </si>
  <si>
    <t>39151286</t>
  </si>
  <si>
    <t>0605111564</t>
  </si>
  <si>
    <t>39975678</t>
  </si>
  <si>
    <t>25506585</t>
  </si>
  <si>
    <t>31601295</t>
  </si>
  <si>
    <t>42519728</t>
  </si>
  <si>
    <t>42519092</t>
  </si>
  <si>
    <t>Дата: 16.06.2021</t>
  </si>
  <si>
    <t xml:space="preserve">ПС Восточная  ф.609 ТП-1168 г.Кстово ул.Герцена </t>
  </si>
  <si>
    <t xml:space="preserve">ПС Восточная  ф.609 ТП-569 г.Кстово ул.Герцена </t>
  </si>
  <si>
    <t xml:space="preserve">ПС ДОЗ-2 ф.602 ТП-1164 г.Кстово ул.Кузнецова </t>
  </si>
  <si>
    <t xml:space="preserve">ПС Кстовская ф.601 РП-47 г.Кстово ул.Береговая </t>
  </si>
  <si>
    <t xml:space="preserve">ПС Кстовская  ф.601 ТП-1161 г.Кстово ул.Береговая </t>
  </si>
  <si>
    <t xml:space="preserve">КЛ на ПС "Рубин" ф.620 РП-47 г.Кстово пр-кт.Победы </t>
  </si>
  <si>
    <t xml:space="preserve">ПС Восточная  ф.609 ТП-560 г.Кстово ул.Шохина </t>
  </si>
  <si>
    <t xml:space="preserve">ФНС-2 г.Кстово ул.Магистральная </t>
  </si>
  <si>
    <t xml:space="preserve">ВОС-2 г.Кстово ул.Зеленая </t>
  </si>
  <si>
    <t xml:space="preserve">ТП-633, ТП-1510, ТП-11 г.Кстово </t>
  </si>
  <si>
    <t xml:space="preserve">Л-602 ПДОЗ-2 отпайка ТП-1170, ТП-1163 г.Кстово ул.Кузнецова </t>
  </si>
  <si>
    <t xml:space="preserve">ПС Восточная, Л-609 г.Кстово </t>
  </si>
  <si>
    <t>017435/017433</t>
  </si>
  <si>
    <t>020959/020960</t>
  </si>
  <si>
    <t>17448/17449</t>
  </si>
  <si>
    <t>41908648</t>
  </si>
  <si>
    <t>29129119</t>
  </si>
  <si>
    <t>21207/21205</t>
  </si>
  <si>
    <t>19329/19328</t>
  </si>
  <si>
    <t>008323</t>
  </si>
  <si>
    <t>Дата: 16.06.2021г</t>
  </si>
  <si>
    <t xml:space="preserve">ПС Восточная ТП-1224 (1214), ЛЭП 610 г.Кстово ул.СНТ Дружба </t>
  </si>
  <si>
    <t xml:space="preserve">ПС Прокошево ВЛ-1006, оп №12 отпайка на КТП-534 д.Прокошево </t>
  </si>
  <si>
    <t xml:space="preserve">ПС Прокошево ВЛ-1006, оп №11 отпайка на КТП-535 д.Прокошево </t>
  </si>
  <si>
    <t xml:space="preserve">ПС Работки ВЛ-1002 оп.№9 отпайка на ТП-560 с.Работки </t>
  </si>
  <si>
    <t xml:space="preserve">ПС Работки ВЛ-1002 оп. №42 отпайка на ЗТП-565 с.Работки </t>
  </si>
  <si>
    <t xml:space="preserve">ПС Работки ВЛ-1002 оп. №20 отпайка на КТП-620 с.Работки </t>
  </si>
  <si>
    <t xml:space="preserve">ПС Работки ВЛ-1002 оп. №11 отпайка на ТП-556 с.Работки </t>
  </si>
  <si>
    <t xml:space="preserve">ПС Чернуха ВЛ-1001 оп.№ 11 отпайка на ЗТП-734 с.Чернуха </t>
  </si>
  <si>
    <t xml:space="preserve">ПС Мокрое ВЛ-603 ф.3 ТП-199 (Водоканал Кстовского р-на)  </t>
  </si>
  <si>
    <t xml:space="preserve">ПС Мокрое ВЛ-602 ф.1 ТП-217  </t>
  </si>
  <si>
    <t xml:space="preserve">ПС Чернуха ВЛ-1001 от1 от Ф.2 ТП-179 с.Чернуха </t>
  </si>
  <si>
    <t xml:space="preserve">ПС Митино ВЛ-1011 оп.№15 КТП-1890 А д.Митино </t>
  </si>
  <si>
    <t xml:space="preserve">ПС Федяково, ф.602 ЗТП-650 п. Ждановский с.Федяково </t>
  </si>
  <si>
    <t xml:space="preserve">ПС Федяково, ф.603 ЗТП-650 п. Ждановский с.Федяково </t>
  </si>
  <si>
    <t xml:space="preserve">ПС Безводное ВЛ-1011 ТП-600 с.Безводное </t>
  </si>
  <si>
    <t xml:space="preserve">ПС Митино ф.-1025, ТП-124 д.Митино </t>
  </si>
  <si>
    <t xml:space="preserve">ПС Работки оп. №57 от КТП-536 п. Волжский с.Работки </t>
  </si>
  <si>
    <t xml:space="preserve">ПС Федяковская яч. ВЛ-608 с.Федяково </t>
  </si>
  <si>
    <t xml:space="preserve">ПС-Митино яч. Л-1004 на ТП-12, СШ1 СШ2 д.Митино </t>
  </si>
  <si>
    <t xml:space="preserve">ПС Митино яч. Л-1007 на ТП-12 СШ-3 д.Митино </t>
  </si>
  <si>
    <t xml:space="preserve">ПС Артемовская КТП-983(ТИХОНОВА Н.Г.д.Афонино, СТ Маяк, уч.273, 274)  </t>
  </si>
  <si>
    <t xml:space="preserve">ТП-508   ВЛ-0,4кВ д.Запрудное с.Работки </t>
  </si>
  <si>
    <t xml:space="preserve">ф.3  РУ-0,4кВ ТП-216 ПС Мокрое  </t>
  </si>
  <si>
    <t xml:space="preserve">оп. 1, ф1,  ВЛ-04кВ от  ТП-596 с.Безводное </t>
  </si>
  <si>
    <t xml:space="preserve">оп. 1, ф2,  ВЛ-04кВ от  ТП-596 с.Безводное </t>
  </si>
  <si>
    <t xml:space="preserve">ПС Федяково Л-610, ТП-654 г.Кстово </t>
  </si>
  <si>
    <t xml:space="preserve">ПС Федяково Л-610, ТП-865 г.Кстово </t>
  </si>
  <si>
    <t xml:space="preserve">АО "Оборонэнерго" филиал "Волго-Вятский" РЭС "Нижегородский" п.Дружный </t>
  </si>
  <si>
    <t xml:space="preserve">ПС Афонинская ВЛ-1012 ф.2 КТП-101 А д. Афонино д.Афонино </t>
  </si>
  <si>
    <t xml:space="preserve">ПС Афонинская ВЛ-1012 ф.4 КТП-101 А д. Афонино д.Афонино </t>
  </si>
  <si>
    <t xml:space="preserve">ПС Афонинская ВЛ-1012 ф.8  КТП-101 А д. Афонино д.Афонино </t>
  </si>
  <si>
    <t xml:space="preserve">ТП-1221 вв1 г.Кстово ул.Зеленая </t>
  </si>
  <si>
    <t>ТП-1019А ф-2</t>
  </si>
  <si>
    <t>ТП-1474А</t>
  </si>
  <si>
    <t>43063903</t>
  </si>
  <si>
    <t>42519028</t>
  </si>
  <si>
    <t xml:space="preserve">ТП-1655 ф.3 ПС Вадская с.Вад мкр.Дальний </t>
  </si>
  <si>
    <t xml:space="preserve">ТП-1678  ПС Вадская Л-1001 с.Вад ул.Полевая </t>
  </si>
  <si>
    <t xml:space="preserve">ТП-1690  ПС Вадская Л-1002 с.Вад ул.Заречная </t>
  </si>
  <si>
    <t xml:space="preserve">ТП-1698 Ф-1  ПС Вадская Л-1007 с.Щедровка ул.Сутолока </t>
  </si>
  <si>
    <t xml:space="preserve">ТП-1702  ПС Бобыльская Л-1005 с.Петлино ул.Школьная </t>
  </si>
  <si>
    <t xml:space="preserve">ТП-1960 ПС Бобыльская Л-1005 с.Холостой Майдан ул.Майская </t>
  </si>
  <si>
    <t xml:space="preserve">ТП-1994  ПС Бобыльская Л-1005 с.Холостой Майдан ул.Майская </t>
  </si>
  <si>
    <t xml:space="preserve">ТП-2011  ПС Вадская Л-1005 с.Вад ул.50 лет Октября </t>
  </si>
  <si>
    <t xml:space="preserve">ТП-2010  ПС Вадская Л-1002 с.Зеленые Горы ул.Зеленогорская </t>
  </si>
  <si>
    <t xml:space="preserve">ТП-2033 ПС Вадская ВЛ-1003 с.Вад </t>
  </si>
  <si>
    <t xml:space="preserve">ТП-2053 оп.№ 6 ПС Вадская ВЛ-1001 с.Вад ул.Луговая </t>
  </si>
  <si>
    <t xml:space="preserve">ТП-2055 оп.№78 ПС Вадская ВЛ-1005 с.Вад ул.Лесная </t>
  </si>
  <si>
    <t xml:space="preserve">ТП-2058 оп.№ 9 ПС Вадская ВЛ-1007 с.Стрелка ул.Зеленая </t>
  </si>
  <si>
    <t xml:space="preserve">ТП-2059 оп. № 139 ПС Вадская ВЛ-1005 с.Крутой Майдан ул.Молодежная </t>
  </si>
  <si>
    <t xml:space="preserve">ТП-2201 ф.2 ПС Вадская, ВЛ-1001 с.Вад ул.Рабочая </t>
  </si>
  <si>
    <t xml:space="preserve">ТП-2201 ф.3 ПС Вадская, ВЛ-1001 с.Вад ул.Рабочая </t>
  </si>
  <si>
    <t xml:space="preserve">ТП-2201 ф.4 ПС Вадская ВЛ-1001 с.Вад ул.Рабочая </t>
  </si>
  <si>
    <t xml:space="preserve">ПС Вадская, Л-102, ТП-2050 с.Зеленые Горы ул.Заречная </t>
  </si>
  <si>
    <t xml:space="preserve">ПС Вадская , Л-1002, ТП-2042 с. Слобода ул. Молодежная с.Свобода ул.Молодежная </t>
  </si>
  <si>
    <t xml:space="preserve">ТП-2048 ф.2 с.Вад </t>
  </si>
  <si>
    <t xml:space="preserve">ТП-2048 ф.1 с.Вад </t>
  </si>
  <si>
    <t xml:space="preserve">ТП-1686 Санаторий Бобыльский с.Вад </t>
  </si>
  <si>
    <t xml:space="preserve">ТП-1697 с.Вад ул.Советская д.12/К </t>
  </si>
  <si>
    <t>1306170202</t>
  </si>
  <si>
    <t>41889104</t>
  </si>
  <si>
    <t>41885929</t>
  </si>
  <si>
    <t>41804161</t>
  </si>
  <si>
    <t>41798939</t>
  </si>
  <si>
    <t>41804153</t>
  </si>
  <si>
    <t>41803974</t>
  </si>
  <si>
    <t>41814194</t>
  </si>
  <si>
    <t>41804030</t>
  </si>
  <si>
    <t>42811516</t>
  </si>
  <si>
    <t>36621622</t>
  </si>
  <si>
    <t>33624708</t>
  </si>
  <si>
    <t>38397021</t>
  </si>
  <si>
    <t>14.45</t>
  </si>
  <si>
    <t>Всего потребление электроэнергии за контрольный замер, кВт* ч</t>
  </si>
  <si>
    <t>Всего потребление электроэнергии за контрольный замер, кВт ч</t>
  </si>
  <si>
    <t>Главный инженер                                         О.В. Петров      тел.   2-65-31-82</t>
  </si>
  <si>
    <t>Наименование (потребитель/ТСО):АО "ВВЭК" (ПС 110/6кВ Щербинки, ПС 110/10 ГАСТ-2, Нижний Новгород, РП-221)</t>
  </si>
  <si>
    <t>Наименование (потребитель/ТСО): АО "ВВЭК" (г. Кстово)</t>
  </si>
  <si>
    <t>Наименование (потребитель/ТСО): АО "ВВЭК" (Кстовский район)</t>
  </si>
  <si>
    <t>Наименование (потребитель/ТСО): АО "ВВЭК" (Богородский район)</t>
  </si>
  <si>
    <t>Наименование (потребитель/ТСО):АО "ВВЭК" (Сергачский район)</t>
  </si>
  <si>
    <t>Наименование (потребитель/ТСО):АО "ВВЭК" (Семеновский район)</t>
  </si>
  <si>
    <t>Наименование (потребитель/ТСО):АО "ВВЭК" (Шарангский, Шахунский, Ветлужский  районы)</t>
  </si>
  <si>
    <t>Наименование (потребитель/ТСО):АО "ВВЭК" (Кулебакский район)</t>
  </si>
  <si>
    <t>Наименование (потребитель/ТСО):АО "ВВЭК" (Воскресенский район)</t>
  </si>
  <si>
    <t>Наименование (потребитель/ТСО):АО "ВВЭК" (Воротынский  район (левый берег))</t>
  </si>
  <si>
    <t>Наименование (потребитель/ТСО): АО "ВВЭК" (Воротынский  район (правый берег))</t>
  </si>
  <si>
    <t>Наименование (потребитель/ТСО): АО "ВВЭК" (Сосновский   район )</t>
  </si>
  <si>
    <t>Наименование (потребитель/ТСО): АО "ВВЭК" (Вадский район)</t>
  </si>
  <si>
    <t>Наименование (потребитель/ТСО):АО "ВВЭК" (Пильненский район)</t>
  </si>
  <si>
    <t>Приложение №1</t>
  </si>
  <si>
    <t>Ведомость учета замеров нагрузки по точкам приема электрической энергии (мощности), кВт                                                                                                                                             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</si>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</sst>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 Cyr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7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26">
    <xf numFmtId="0" fontId="0" fillId="0" borderId="0"/>
    <xf numFmtId="0" fontId="33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15" applyNumberFormat="0" applyAlignment="0" applyProtection="0"/>
    <xf numFmtId="0" fontId="47" fillId="7" borderId="16" applyNumberFormat="0" applyAlignment="0" applyProtection="0"/>
    <xf numFmtId="0" fontId="48" fillId="7" borderId="15" applyNumberFormat="0" applyAlignment="0" applyProtection="0"/>
    <xf numFmtId="0" fontId="49" fillId="0" borderId="17" applyNumberFormat="0" applyFill="0" applyAlignment="0" applyProtection="0"/>
    <xf numFmtId="0" fontId="50" fillId="8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5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3" fillId="33" borderId="0" applyNumberFormat="0" applyBorder="0" applyAlignment="0" applyProtection="0"/>
    <xf numFmtId="0" fontId="17" fillId="0" borderId="0"/>
    <xf numFmtId="0" fontId="17" fillId="9" borderId="19" applyNumberFormat="0" applyFont="0" applyAlignment="0" applyProtection="0"/>
    <xf numFmtId="0" fontId="16" fillId="0" borderId="0"/>
    <xf numFmtId="0" fontId="16" fillId="9" borderId="1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6" fillId="0" borderId="0">
      <alignment horizontal="center" vertical="top"/>
    </xf>
    <xf numFmtId="0" fontId="56" fillId="0" borderId="0">
      <alignment horizontal="right" vertical="top"/>
    </xf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42" borderId="0" applyNumberFormat="0" applyBorder="0" applyAlignment="0" applyProtection="0"/>
    <xf numFmtId="0" fontId="57" fillId="36" borderId="21" applyNumberFormat="0" applyAlignment="0" applyProtection="0"/>
    <xf numFmtId="0" fontId="58" fillId="43" borderId="22" applyNumberFormat="0" applyAlignment="0" applyProtection="0"/>
    <xf numFmtId="0" fontId="59" fillId="43" borderId="21" applyNumberFormat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6" applyNumberFormat="0" applyFill="0" applyAlignment="0" applyProtection="0"/>
    <xf numFmtId="0" fontId="64" fillId="44" borderId="27" applyNumberFormat="0" applyAlignment="0" applyProtection="0"/>
    <xf numFmtId="0" fontId="65" fillId="0" borderId="0" applyNumberFormat="0" applyFill="0" applyBorder="0" applyAlignment="0" applyProtection="0"/>
    <xf numFmtId="0" fontId="66" fillId="45" borderId="0" applyNumberFormat="0" applyBorder="0" applyAlignment="0" applyProtection="0"/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34" fillId="46" borderId="28" applyNumberFormat="0" applyFont="0" applyAlignment="0" applyProtection="0"/>
    <xf numFmtId="0" fontId="69" fillId="0" borderId="29" applyNumberFormat="0" applyFill="0" applyAlignment="0" applyProtection="0"/>
    <xf numFmtId="0" fontId="54" fillId="0" borderId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15" fillId="0" borderId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15" applyNumberFormat="0" applyAlignment="0" applyProtection="0"/>
    <xf numFmtId="0" fontId="47" fillId="7" borderId="16" applyNumberFormat="0" applyAlignment="0" applyProtection="0"/>
    <xf numFmtId="0" fontId="48" fillId="7" borderId="15" applyNumberFormat="0" applyAlignment="0" applyProtection="0"/>
    <xf numFmtId="0" fontId="49" fillId="0" borderId="17" applyNumberFormat="0" applyFill="0" applyAlignment="0" applyProtection="0"/>
    <xf numFmtId="0" fontId="50" fillId="8" borderId="18" applyNumberFormat="0" applyAlignment="0" applyProtection="0"/>
    <xf numFmtId="0" fontId="51" fillId="0" borderId="0" applyNumberFormat="0" applyFill="0" applyBorder="0" applyAlignment="0" applyProtection="0"/>
    <xf numFmtId="0" fontId="15" fillId="9" borderId="19" applyNumberFormat="0" applyFont="0" applyAlignment="0" applyProtection="0"/>
    <xf numFmtId="0" fontId="52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53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14" fillId="0" borderId="0"/>
    <xf numFmtId="0" fontId="14" fillId="9" borderId="1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1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9" borderId="1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6" fillId="9" borderId="1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9" borderId="1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352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Fill="1"/>
    <xf numFmtId="0" fontId="28" fillId="2" borderId="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38" fillId="2" borderId="31" xfId="6" applyFont="1" applyFill="1" applyBorder="1" applyAlignment="1">
      <alignment horizontal="center" vertical="center" wrapText="1"/>
    </xf>
    <xf numFmtId="0" fontId="32" fillId="2" borderId="31" xfId="6" applyFont="1" applyFill="1" applyBorder="1" applyAlignment="1">
      <alignment horizontal="center" vertical="center" wrapText="1"/>
    </xf>
    <xf numFmtId="0" fontId="38" fillId="0" borderId="31" xfId="6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textRotation="90" wrapText="1"/>
    </xf>
    <xf numFmtId="0" fontId="26" fillId="0" borderId="31" xfId="0" applyFont="1" applyFill="1" applyBorder="1" applyAlignment="1">
      <alignment horizontal="center" textRotation="90" wrapText="1"/>
    </xf>
    <xf numFmtId="0" fontId="72" fillId="2" borderId="31" xfId="6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49" fontId="36" fillId="0" borderId="31" xfId="0" applyNumberFormat="1" applyFont="1" applyFill="1" applyBorder="1" applyAlignment="1">
      <alignment horizontal="center" vertical="center" wrapText="1"/>
    </xf>
    <xf numFmtId="49" fontId="72" fillId="2" borderId="31" xfId="6" applyNumberFormat="1" applyFont="1" applyFill="1" applyBorder="1" applyAlignment="1">
      <alignment horizontal="left" vertical="center"/>
    </xf>
    <xf numFmtId="49" fontId="38" fillId="2" borderId="31" xfId="6" applyNumberFormat="1" applyFont="1" applyFill="1" applyBorder="1" applyAlignment="1">
      <alignment horizontal="left" vertical="center"/>
    </xf>
    <xf numFmtId="49" fontId="38" fillId="0" borderId="31" xfId="6" applyNumberFormat="1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0" fontId="32" fillId="0" borderId="31" xfId="4" applyFont="1" applyFill="1" applyBorder="1" applyAlignment="1">
      <alignment horizontal="center" vertical="center" wrapText="1"/>
    </xf>
    <xf numFmtId="0" fontId="38" fillId="0" borderId="31" xfId="6" applyNumberFormat="1" applyFont="1" applyFill="1" applyBorder="1" applyAlignment="1">
      <alignment horizontal="center" vertical="center"/>
    </xf>
    <xf numFmtId="0" fontId="32" fillId="0" borderId="31" xfId="6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vertical="center" wrapText="1"/>
    </xf>
    <xf numFmtId="0" fontId="31" fillId="0" borderId="7" xfId="0" applyFont="1" applyFill="1" applyBorder="1"/>
    <xf numFmtId="0" fontId="26" fillId="0" borderId="31" xfId="0" applyFont="1" applyFill="1" applyBorder="1" applyAlignment="1">
      <alignment horizontal="center" vertical="center" textRotation="90" wrapText="1"/>
    </xf>
    <xf numFmtId="0" fontId="38" fillId="0" borderId="31" xfId="6" applyNumberFormat="1" applyFont="1" applyFill="1" applyBorder="1" applyAlignment="1">
      <alignment horizontal="left" vertical="center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top" wrapText="1"/>
    </xf>
    <xf numFmtId="2" fontId="35" fillId="2" borderId="31" xfId="0" applyNumberFormat="1" applyFont="1" applyFill="1" applyBorder="1" applyAlignment="1">
      <alignment horizontal="center" vertical="center" wrapText="1"/>
    </xf>
    <xf numFmtId="2" fontId="38" fillId="2" borderId="0" xfId="0" applyNumberFormat="1" applyFont="1" applyFill="1" applyBorder="1" applyAlignment="1">
      <alignment horizontal="center" vertical="center" wrapText="1"/>
    </xf>
    <xf numFmtId="2" fontId="35" fillId="2" borderId="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3" fillId="2" borderId="0" xfId="0" applyFont="1" applyFill="1" applyAlignment="1">
      <alignment horizontal="center" wrapText="1"/>
    </xf>
    <xf numFmtId="0" fontId="74" fillId="0" borderId="7" xfId="0" applyFont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20" fontId="73" fillId="2" borderId="0" xfId="0" applyNumberFormat="1" applyFont="1" applyFill="1" applyAlignment="1">
      <alignment horizontal="center" vertical="center" wrapText="1"/>
    </xf>
    <xf numFmtId="0" fontId="73" fillId="2" borderId="0" xfId="0" applyFont="1" applyFill="1" applyAlignment="1">
      <alignment horizontal="center" vertical="center" wrapText="1"/>
    </xf>
    <xf numFmtId="0" fontId="30" fillId="2" borderId="31" xfId="0" applyFont="1" applyFill="1" applyBorder="1" applyAlignment="1">
      <alignment horizontal="center" textRotation="90" wrapText="1"/>
    </xf>
    <xf numFmtId="0" fontId="75" fillId="2" borderId="31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top" wrapText="1"/>
    </xf>
    <xf numFmtId="0" fontId="73" fillId="0" borderId="0" xfId="0" applyFont="1" applyFill="1"/>
    <xf numFmtId="0" fontId="35" fillId="0" borderId="3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left" vertical="top" wrapText="1"/>
    </xf>
    <xf numFmtId="0" fontId="73" fillId="0" borderId="0" xfId="0" applyFont="1" applyFill="1" applyAlignment="1">
      <alignment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73" fillId="0" borderId="0" xfId="0" applyFont="1"/>
    <xf numFmtId="0" fontId="73" fillId="2" borderId="31" xfId="0" applyFont="1" applyFill="1" applyBorder="1" applyAlignment="1">
      <alignment horizontal="center" vertical="center"/>
    </xf>
    <xf numFmtId="0" fontId="73" fillId="2" borderId="0" xfId="0" applyFont="1" applyFill="1"/>
    <xf numFmtId="0" fontId="22" fillId="2" borderId="32" xfId="0" applyFont="1" applyFill="1" applyBorder="1" applyAlignment="1">
      <alignment vertical="top" wrapText="1"/>
    </xf>
    <xf numFmtId="0" fontId="73" fillId="0" borderId="0" xfId="0" applyFont="1" applyAlignment="1"/>
    <xf numFmtId="0" fontId="75" fillId="2" borderId="0" xfId="0" applyFont="1" applyFill="1" applyBorder="1" applyAlignment="1">
      <alignment horizontal="left" vertical="center"/>
    </xf>
    <xf numFmtId="0" fontId="75" fillId="2" borderId="0" xfId="0" applyFont="1" applyFill="1" applyBorder="1" applyAlignment="1">
      <alignment horizontal="left" vertical="top" wrapText="1"/>
    </xf>
    <xf numFmtId="2" fontId="30" fillId="2" borderId="0" xfId="0" applyNumberFormat="1" applyFont="1" applyFill="1" applyBorder="1" applyAlignment="1">
      <alignment horizontal="left" vertical="center" wrapText="1"/>
    </xf>
    <xf numFmtId="0" fontId="75" fillId="2" borderId="0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top"/>
    </xf>
    <xf numFmtId="0" fontId="73" fillId="0" borderId="31" xfId="0" applyFont="1" applyFill="1" applyBorder="1" applyAlignment="1">
      <alignment vertical="top" wrapText="1"/>
    </xf>
    <xf numFmtId="0" fontId="73" fillId="0" borderId="0" xfId="0" applyFont="1" applyFill="1" applyBorder="1"/>
    <xf numFmtId="0" fontId="35" fillId="2" borderId="31" xfId="0" applyFont="1" applyFill="1" applyBorder="1" applyAlignment="1">
      <alignment vertical="center" wrapText="1"/>
    </xf>
    <xf numFmtId="0" fontId="30" fillId="2" borderId="8" xfId="0" applyFont="1" applyFill="1" applyBorder="1" applyAlignment="1">
      <alignment vertical="top" wrapText="1"/>
    </xf>
    <xf numFmtId="0" fontId="35" fillId="2" borderId="31" xfId="0" applyFont="1" applyFill="1" applyBorder="1" applyAlignment="1">
      <alignment horizontal="center" vertical="center" textRotation="90" wrapText="1"/>
    </xf>
    <xf numFmtId="0" fontId="35" fillId="0" borderId="31" xfId="0" applyFont="1" applyFill="1" applyBorder="1" applyAlignment="1">
      <alignment horizontal="center" vertical="center" textRotation="90" wrapText="1"/>
    </xf>
    <xf numFmtId="0" fontId="73" fillId="0" borderId="0" xfId="0" applyFont="1" applyFill="1" applyAlignment="1">
      <alignment horizontal="left"/>
    </xf>
    <xf numFmtId="0" fontId="22" fillId="2" borderId="32" xfId="0" applyFont="1" applyFill="1" applyBorder="1" applyAlignment="1">
      <alignment horizontal="left" vertical="top"/>
    </xf>
    <xf numFmtId="0" fontId="30" fillId="2" borderId="31" xfId="0" applyFont="1" applyFill="1" applyBorder="1" applyAlignment="1">
      <alignment vertical="top" wrapText="1"/>
    </xf>
    <xf numFmtId="2" fontId="75" fillId="2" borderId="31" xfId="0" applyNumberFormat="1" applyFont="1" applyFill="1" applyBorder="1" applyAlignment="1">
      <alignment horizontal="center" vertical="center"/>
    </xf>
    <xf numFmtId="2" fontId="22" fillId="2" borderId="3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2" fontId="75" fillId="0" borderId="31" xfId="0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left" vertical="top"/>
    </xf>
    <xf numFmtId="2" fontId="23" fillId="0" borderId="31" xfId="0" applyNumberFormat="1" applyFont="1" applyFill="1" applyBorder="1" applyAlignment="1" applyProtection="1">
      <alignment horizontal="center" vertical="center" wrapText="1"/>
    </xf>
    <xf numFmtId="0" fontId="73" fillId="2" borderId="31" xfId="0" applyFont="1" applyFill="1" applyBorder="1" applyAlignment="1">
      <alignment vertical="top" wrapText="1"/>
    </xf>
    <xf numFmtId="4" fontId="73" fillId="2" borderId="31" xfId="2" applyNumberFormat="1" applyFont="1" applyFill="1" applyBorder="1" applyAlignment="1">
      <alignment horizontal="right"/>
    </xf>
    <xf numFmtId="4" fontId="75" fillId="2" borderId="31" xfId="2" applyNumberFormat="1" applyFont="1" applyFill="1" applyBorder="1" applyAlignment="1">
      <alignment horizontal="right"/>
    </xf>
    <xf numFmtId="0" fontId="38" fillId="2" borderId="31" xfId="6" applyNumberFormat="1" applyFont="1" applyFill="1" applyBorder="1" applyAlignment="1">
      <alignment horizontal="center" vertical="center"/>
    </xf>
    <xf numFmtId="0" fontId="75" fillId="2" borderId="33" xfId="0" applyFont="1" applyFill="1" applyBorder="1" applyAlignment="1">
      <alignment vertical="center" wrapText="1"/>
    </xf>
    <xf numFmtId="0" fontId="38" fillId="0" borderId="31" xfId="209" applyFont="1" applyBorder="1" applyAlignment="1">
      <alignment horizontal="center" vertical="center" wrapText="1"/>
    </xf>
    <xf numFmtId="0" fontId="38" fillId="2" borderId="31" xfId="209" applyFont="1" applyFill="1" applyBorder="1" applyAlignment="1">
      <alignment horizontal="center" vertical="center" wrapText="1"/>
    </xf>
    <xf numFmtId="0" fontId="38" fillId="0" borderId="31" xfId="209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75" fillId="2" borderId="33" xfId="0" applyFont="1" applyFill="1" applyBorder="1" applyAlignment="1">
      <alignment horizontal="center" vertical="center" wrapText="1"/>
    </xf>
    <xf numFmtId="0" fontId="75" fillId="2" borderId="6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wrapText="1"/>
    </xf>
    <xf numFmtId="0" fontId="38" fillId="0" borderId="31" xfId="6" applyFont="1" applyFill="1" applyBorder="1" applyAlignment="1">
      <alignment horizontal="left" vertical="center" wrapText="1"/>
    </xf>
    <xf numFmtId="49" fontId="38" fillId="0" borderId="31" xfId="6" applyNumberFormat="1" applyFont="1" applyFill="1" applyBorder="1" applyAlignment="1">
      <alignment horizontal="left" vertical="center" wrapText="1"/>
    </xf>
    <xf numFmtId="0" fontId="73" fillId="2" borderId="0" xfId="0" applyFont="1" applyFill="1" applyBorder="1" applyAlignment="1">
      <alignment horizontal="center" wrapText="1"/>
    </xf>
    <xf numFmtId="14" fontId="73" fillId="2" borderId="0" xfId="0" applyNumberFormat="1" applyFont="1" applyFill="1" applyAlignment="1">
      <alignment horizontal="center" wrapText="1"/>
    </xf>
    <xf numFmtId="0" fontId="22" fillId="2" borderId="4" xfId="0" applyFont="1" applyFill="1" applyBorder="1" applyAlignment="1">
      <alignment horizontal="left" vertical="center" wrapText="1"/>
    </xf>
    <xf numFmtId="2" fontId="30" fillId="2" borderId="33" xfId="0" applyNumberFormat="1" applyFont="1" applyFill="1" applyBorder="1" applyAlignment="1">
      <alignment vertical="center" wrapText="1"/>
    </xf>
    <xf numFmtId="0" fontId="75" fillId="2" borderId="3" xfId="0" applyFont="1" applyFill="1" applyBorder="1" applyAlignment="1">
      <alignment vertical="center" wrapText="1"/>
    </xf>
    <xf numFmtId="2" fontId="30" fillId="2" borderId="3" xfId="0" applyNumberFormat="1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vertical="center" wrapText="1"/>
    </xf>
    <xf numFmtId="0" fontId="75" fillId="2" borderId="6" xfId="0" applyFont="1" applyFill="1" applyBorder="1" applyAlignment="1">
      <alignment vertical="center" wrapText="1"/>
    </xf>
    <xf numFmtId="2" fontId="30" fillId="2" borderId="6" xfId="0" applyNumberFormat="1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top" wrapText="1"/>
    </xf>
    <xf numFmtId="0" fontId="32" fillId="2" borderId="31" xfId="6" applyFont="1" applyFill="1" applyBorder="1" applyAlignment="1">
      <alignment horizontal="left" vertical="center" wrapText="1"/>
    </xf>
    <xf numFmtId="0" fontId="32" fillId="0" borderId="31" xfId="6" applyFont="1" applyFill="1" applyBorder="1" applyAlignment="1">
      <alignment horizontal="left" vertical="center" wrapText="1"/>
    </xf>
    <xf numFmtId="0" fontId="30" fillId="2" borderId="31" xfId="0" applyFont="1" applyFill="1" applyBorder="1" applyAlignment="1">
      <alignment horizontal="center" vertical="center" wrapText="1"/>
    </xf>
    <xf numFmtId="2" fontId="30" fillId="2" borderId="6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top" wrapText="1"/>
    </xf>
    <xf numFmtId="0" fontId="30" fillId="2" borderId="31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49" fontId="38" fillId="0" borderId="31" xfId="6" applyNumberFormat="1" applyFont="1" applyFill="1" applyBorder="1" applyAlignment="1">
      <alignment horizontal="center" vertical="center" wrapText="1"/>
    </xf>
    <xf numFmtId="4" fontId="80" fillId="2" borderId="31" xfId="0" applyNumberFormat="1" applyFont="1" applyFill="1" applyBorder="1" applyAlignment="1">
      <alignment horizontal="right" wrapText="1"/>
    </xf>
    <xf numFmtId="4" fontId="82" fillId="47" borderId="3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horizontal="center"/>
    </xf>
    <xf numFmtId="0" fontId="24" fillId="2" borderId="31" xfId="0" applyFont="1" applyFill="1" applyBorder="1" applyAlignment="1">
      <alignment horizontal="center" vertical="center" wrapText="1"/>
    </xf>
    <xf numFmtId="0" fontId="77" fillId="2" borderId="31" xfId="0" applyFont="1" applyFill="1" applyBorder="1" applyAlignment="1">
      <alignment horizontal="center" vertical="center" wrapText="1"/>
    </xf>
    <xf numFmtId="0" fontId="8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85" fillId="2" borderId="31" xfId="0" applyNumberFormat="1" applyFont="1" applyFill="1" applyBorder="1" applyAlignment="1" applyProtection="1">
      <alignment horizontal="right" vertical="center" wrapText="1"/>
    </xf>
    <xf numFmtId="0" fontId="80" fillId="2" borderId="31" xfId="0" applyFont="1" applyFill="1" applyBorder="1" applyAlignment="1">
      <alignment horizontal="center" vertical="center"/>
    </xf>
    <xf numFmtId="4" fontId="29" fillId="2" borderId="31" xfId="0" applyNumberFormat="1" applyFont="1" applyFill="1" applyBorder="1" applyAlignment="1">
      <alignment horizontal="right" vertical="top" wrapText="1"/>
    </xf>
    <xf numFmtId="4" fontId="76" fillId="2" borderId="31" xfId="0" applyNumberFormat="1" applyFont="1" applyFill="1" applyBorder="1" applyAlignment="1">
      <alignment horizontal="right" vertical="center"/>
    </xf>
    <xf numFmtId="4" fontId="23" fillId="2" borderId="3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wrapText="1"/>
    </xf>
    <xf numFmtId="0" fontId="25" fillId="2" borderId="33" xfId="0" applyFont="1" applyFill="1" applyBorder="1" applyAlignment="1">
      <alignment horizontal="center" vertical="center" wrapText="1"/>
    </xf>
    <xf numFmtId="0" fontId="81" fillId="2" borderId="31" xfId="6" applyFont="1" applyFill="1" applyBorder="1" applyAlignment="1">
      <alignment horizontal="center" vertical="center" textRotation="90" wrapText="1"/>
    </xf>
    <xf numFmtId="0" fontId="29" fillId="2" borderId="31" xfId="0" applyFont="1" applyFill="1" applyBorder="1" applyAlignment="1">
      <alignment horizontal="center" vertical="center" textRotation="90" wrapText="1"/>
    </xf>
    <xf numFmtId="0" fontId="25" fillId="2" borderId="31" xfId="0" applyFont="1" applyFill="1" applyBorder="1" applyAlignment="1">
      <alignment horizontal="center" vertical="center" wrapText="1"/>
    </xf>
    <xf numFmtId="0" fontId="81" fillId="2" borderId="31" xfId="6" applyFont="1" applyFill="1" applyBorder="1" applyAlignment="1">
      <alignment horizontal="center" vertical="center" wrapText="1"/>
    </xf>
    <xf numFmtId="0" fontId="80" fillId="2" borderId="8" xfId="0" applyFont="1" applyFill="1" applyBorder="1" applyAlignment="1">
      <alignment vertical="top" wrapText="1"/>
    </xf>
    <xf numFmtId="0" fontId="29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4" fontId="80" fillId="2" borderId="31" xfId="2" applyNumberFormat="1" applyFont="1" applyFill="1" applyBorder="1" applyAlignment="1">
      <alignment horizontal="right"/>
    </xf>
    <xf numFmtId="2" fontId="81" fillId="2" borderId="31" xfId="0" applyNumberFormat="1" applyFont="1" applyFill="1" applyBorder="1" applyAlignment="1">
      <alignment horizontal="center" vertical="center"/>
    </xf>
    <xf numFmtId="2" fontId="85" fillId="2" borderId="8" xfId="0" applyNumberFormat="1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>
      <alignment vertical="top" wrapText="1"/>
    </xf>
    <xf numFmtId="2" fontId="83" fillId="2" borderId="8" xfId="0" applyNumberFormat="1" applyFont="1" applyFill="1" applyBorder="1" applyAlignment="1">
      <alignment horizontal="center" vertical="center"/>
    </xf>
    <xf numFmtId="49" fontId="81" fillId="2" borderId="31" xfId="6" applyNumberFormat="1" applyFont="1" applyFill="1" applyBorder="1" applyAlignment="1">
      <alignment horizontal="center" vertical="center"/>
    </xf>
    <xf numFmtId="4" fontId="80" fillId="2" borderId="3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38" fillId="0" borderId="31" xfId="6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4" fontId="83" fillId="2" borderId="31" xfId="0" applyNumberFormat="1" applyFont="1" applyFill="1" applyBorder="1" applyAlignment="1">
      <alignment horizontal="right" wrapText="1"/>
    </xf>
    <xf numFmtId="0" fontId="28" fillId="0" borderId="3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vertical="top" wrapText="1"/>
    </xf>
    <xf numFmtId="2" fontId="76" fillId="0" borderId="6" xfId="0" applyNumberFormat="1" applyFont="1" applyFill="1" applyBorder="1" applyAlignment="1">
      <alignment horizontal="center" vertical="center"/>
    </xf>
    <xf numFmtId="4" fontId="80" fillId="2" borderId="0" xfId="0" applyNumberFormat="1" applyFont="1" applyFill="1" applyBorder="1" applyAlignment="1">
      <alignment horizontal="right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2" fontId="38" fillId="2" borderId="31" xfId="6" applyNumberFormat="1" applyFont="1" applyFill="1" applyBorder="1" applyAlignment="1">
      <alignment horizontal="center" vertical="center"/>
    </xf>
    <xf numFmtId="2" fontId="38" fillId="2" borderId="31" xfId="6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top" wrapText="1"/>
    </xf>
    <xf numFmtId="0" fontId="28" fillId="2" borderId="31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vertical="top" wrapText="1"/>
    </xf>
    <xf numFmtId="0" fontId="30" fillId="0" borderId="31" xfId="0" applyFont="1" applyFill="1" applyBorder="1" applyAlignment="1">
      <alignment vertical="top" wrapText="1"/>
    </xf>
    <xf numFmtId="2" fontId="35" fillId="0" borderId="31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 applyProtection="1">
      <alignment horizontal="center" vertical="center" wrapText="1"/>
    </xf>
    <xf numFmtId="2" fontId="30" fillId="2" borderId="31" xfId="0" applyNumberFormat="1" applyFont="1" applyFill="1" applyBorder="1" applyAlignment="1">
      <alignment horizontal="center" vertical="center" wrapText="1"/>
    </xf>
    <xf numFmtId="0" fontId="75" fillId="2" borderId="0" xfId="0" applyFont="1" applyFill="1"/>
    <xf numFmtId="1" fontId="35" fillId="2" borderId="31" xfId="0" applyNumberFormat="1" applyFont="1" applyFill="1" applyBorder="1" applyAlignment="1">
      <alignment horizontal="center" vertical="center" wrapText="1"/>
    </xf>
    <xf numFmtId="1" fontId="30" fillId="2" borderId="31" xfId="0" applyNumberFormat="1" applyFont="1" applyFill="1" applyBorder="1" applyAlignment="1">
      <alignment horizontal="center" vertical="center" wrapText="1"/>
    </xf>
    <xf numFmtId="0" fontId="84" fillId="2" borderId="31" xfId="0" applyFont="1" applyFill="1" applyBorder="1" applyAlignment="1">
      <alignment horizontal="center" vertical="center" wrapText="1"/>
    </xf>
    <xf numFmtId="4" fontId="73" fillId="2" borderId="31" xfId="2" applyNumberFormat="1" applyFont="1" applyFill="1" applyBorder="1" applyAlignment="1">
      <alignment horizontal="center"/>
    </xf>
    <xf numFmtId="2" fontId="86" fillId="0" borderId="31" xfId="0" applyNumberFormat="1" applyFont="1" applyFill="1" applyBorder="1" applyAlignment="1">
      <alignment horizontal="center" vertical="center"/>
    </xf>
    <xf numFmtId="49" fontId="38" fillId="2" borderId="31" xfId="6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7" fillId="0" borderId="31" xfId="0" applyFont="1" applyFill="1" applyBorder="1" applyAlignment="1">
      <alignment horizontal="center" vertical="center" wrapText="1"/>
    </xf>
    <xf numFmtId="1" fontId="73" fillId="2" borderId="31" xfId="2" applyNumberFormat="1" applyFont="1" applyFill="1" applyBorder="1" applyAlignment="1">
      <alignment horizontal="center"/>
    </xf>
    <xf numFmtId="1" fontId="73" fillId="0" borderId="0" xfId="0" applyNumberFormat="1" applyFont="1" applyFill="1" applyAlignment="1">
      <alignment horizontal="center"/>
    </xf>
    <xf numFmtId="1" fontId="75" fillId="2" borderId="31" xfId="2" applyNumberFormat="1" applyFont="1" applyFill="1" applyBorder="1" applyAlignment="1">
      <alignment horizontal="center"/>
    </xf>
    <xf numFmtId="0" fontId="38" fillId="2" borderId="31" xfId="6" applyFont="1" applyFill="1" applyBorder="1" applyAlignment="1">
      <alignment horizontal="center" vertical="center" textRotation="90" wrapText="1"/>
    </xf>
    <xf numFmtId="0" fontId="73" fillId="0" borderId="0" xfId="0" applyFont="1" applyFill="1" applyAlignment="1">
      <alignment horizont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0" fontId="73" fillId="2" borderId="33" xfId="0" applyFont="1" applyFill="1" applyBorder="1" applyAlignment="1">
      <alignment horizontal="center" wrapText="1"/>
    </xf>
    <xf numFmtId="0" fontId="35" fillId="2" borderId="33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4" fontId="83" fillId="2" borderId="6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vertical="top" wrapText="1"/>
    </xf>
    <xf numFmtId="2" fontId="81" fillId="0" borderId="31" xfId="0" applyNumberFormat="1" applyFont="1" applyFill="1" applyBorder="1" applyAlignment="1">
      <alignment horizontal="center" vertical="center"/>
    </xf>
    <xf numFmtId="2" fontId="80" fillId="0" borderId="31" xfId="0" applyNumberFormat="1" applyFont="1" applyBorder="1"/>
    <xf numFmtId="2" fontId="82" fillId="47" borderId="40" xfId="0" applyNumberFormat="1" applyFont="1" applyFill="1" applyBorder="1" applyAlignment="1">
      <alignment horizontal="right" vertical="center" wrapText="1" shrinkToFit="1"/>
    </xf>
    <xf numFmtId="2" fontId="80" fillId="2" borderId="31" xfId="0" applyNumberFormat="1" applyFont="1" applyFill="1" applyBorder="1"/>
    <xf numFmtId="2" fontId="80" fillId="0" borderId="31" xfId="0" applyNumberFormat="1" applyFont="1" applyBorder="1" applyAlignment="1">
      <alignment horizontal="right"/>
    </xf>
    <xf numFmtId="0" fontId="35" fillId="0" borderId="31" xfId="0" applyFont="1" applyFill="1" applyBorder="1" applyAlignment="1">
      <alignment vertical="top" wrapText="1"/>
    </xf>
    <xf numFmtId="2" fontId="85" fillId="0" borderId="31" xfId="0" applyNumberFormat="1" applyFont="1" applyFill="1" applyBorder="1" applyAlignment="1">
      <alignment horizontal="center" vertical="center"/>
    </xf>
    <xf numFmtId="2" fontId="85" fillId="2" borderId="31" xfId="0" applyNumberFormat="1" applyFont="1" applyFill="1" applyBorder="1" applyAlignment="1">
      <alignment horizontal="center" vertical="center"/>
    </xf>
    <xf numFmtId="0" fontId="73" fillId="2" borderId="31" xfId="0" applyFont="1" applyFill="1" applyBorder="1" applyAlignment="1">
      <alignment horizontal="center" vertical="center" wrapText="1"/>
    </xf>
    <xf numFmtId="0" fontId="80" fillId="2" borderId="31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2" fontId="81" fillId="2" borderId="31" xfId="0" applyNumberFormat="1" applyFont="1" applyFill="1" applyBorder="1" applyAlignment="1" applyProtection="1">
      <alignment horizontal="center" vertical="center" wrapText="1"/>
    </xf>
    <xf numFmtId="2" fontId="80" fillId="0" borderId="31" xfId="165" applyNumberFormat="1" applyFont="1" applyBorder="1" applyAlignment="1">
      <alignment horizontal="center" vertical="center"/>
    </xf>
    <xf numFmtId="2" fontId="80" fillId="0" borderId="31" xfId="179" applyNumberFormat="1" applyFont="1" applyBorder="1" applyAlignment="1">
      <alignment horizontal="center" vertical="center"/>
    </xf>
    <xf numFmtId="2" fontId="80" fillId="0" borderId="31" xfId="0" applyNumberFormat="1" applyFont="1" applyBorder="1" applyAlignment="1">
      <alignment horizontal="center" vertical="center"/>
    </xf>
    <xf numFmtId="2" fontId="80" fillId="0" borderId="31" xfId="165" applyNumberFormat="1" applyFont="1" applyBorder="1" applyAlignment="1">
      <alignment horizontal="center" vertical="center" wrapText="1"/>
    </xf>
    <xf numFmtId="2" fontId="82" fillId="47" borderId="31" xfId="0" applyNumberFormat="1" applyFont="1" applyFill="1" applyBorder="1" applyAlignment="1">
      <alignment horizontal="right" vertical="center" wrapText="1" shrinkToFit="1"/>
    </xf>
    <xf numFmtId="2" fontId="80" fillId="2" borderId="31" xfId="0" applyNumberFormat="1" applyFont="1" applyFill="1" applyBorder="1" applyAlignment="1">
      <alignment horizontal="center" vertical="center"/>
    </xf>
    <xf numFmtId="2" fontId="80" fillId="2" borderId="31" xfId="165" applyNumberFormat="1" applyFont="1" applyFill="1" applyBorder="1" applyAlignment="1">
      <alignment horizontal="center" vertical="center"/>
    </xf>
    <xf numFmtId="2" fontId="83" fillId="2" borderId="31" xfId="0" applyNumberFormat="1" applyFont="1" applyFill="1" applyBorder="1" applyAlignment="1">
      <alignment horizontal="center" vertical="center" wrapText="1"/>
    </xf>
    <xf numFmtId="2" fontId="80" fillId="0" borderId="31" xfId="0" applyNumberFormat="1" applyFont="1" applyFill="1" applyBorder="1" applyAlignment="1">
      <alignment horizontal="center" vertical="center"/>
    </xf>
    <xf numFmtId="2" fontId="80" fillId="0" borderId="31" xfId="195" applyNumberFormat="1" applyFont="1" applyBorder="1"/>
    <xf numFmtId="2" fontId="81" fillId="0" borderId="31" xfId="0" applyNumberFormat="1" applyFont="1" applyFill="1" applyBorder="1" applyAlignment="1" applyProtection="1">
      <alignment horizontal="center" vertical="center" wrapText="1"/>
    </xf>
    <xf numFmtId="2" fontId="25" fillId="0" borderId="31" xfId="0" applyNumberFormat="1" applyFont="1" applyFill="1" applyBorder="1" applyAlignment="1">
      <alignment vertical="center" wrapText="1"/>
    </xf>
    <xf numFmtId="2" fontId="83" fillId="0" borderId="31" xfId="0" applyNumberFormat="1" applyFont="1" applyFill="1" applyBorder="1" applyAlignment="1">
      <alignment horizontal="center" vertical="center"/>
    </xf>
    <xf numFmtId="2" fontId="83" fillId="0" borderId="0" xfId="0" applyNumberFormat="1" applyFont="1"/>
    <xf numFmtId="2" fontId="85" fillId="2" borderId="31" xfId="0" applyNumberFormat="1" applyFont="1" applyFill="1" applyBorder="1" applyAlignment="1" applyProtection="1">
      <alignment horizontal="center" vertical="center" wrapText="1"/>
    </xf>
    <xf numFmtId="2" fontId="73" fillId="0" borderId="0" xfId="0" applyNumberFormat="1" applyFont="1" applyFill="1"/>
    <xf numFmtId="0" fontId="38" fillId="2" borderId="31" xfId="6" applyFont="1" applyFill="1" applyBorder="1" applyAlignment="1">
      <alignment horizontal="left" vertical="center" wrapText="1"/>
    </xf>
    <xf numFmtId="49" fontId="32" fillId="2" borderId="31" xfId="6" applyNumberFormat="1" applyFont="1" applyFill="1" applyBorder="1" applyAlignment="1">
      <alignment horizontal="center" vertical="center"/>
    </xf>
    <xf numFmtId="49" fontId="32" fillId="0" borderId="31" xfId="6" applyNumberFormat="1" applyFont="1" applyFill="1" applyBorder="1" applyAlignment="1">
      <alignment horizontal="center" vertical="center"/>
    </xf>
    <xf numFmtId="0" fontId="75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25" fillId="0" borderId="33" xfId="0" applyFont="1" applyFill="1" applyBorder="1" applyAlignment="1">
      <alignment horizontal="center" vertical="center" wrapText="1"/>
    </xf>
    <xf numFmtId="4" fontId="75" fillId="2" borderId="31" xfId="2" applyNumberFormat="1" applyFont="1" applyFill="1" applyBorder="1" applyAlignment="1">
      <alignment horizontal="center"/>
    </xf>
    <xf numFmtId="2" fontId="22" fillId="2" borderId="32" xfId="0" applyNumberFormat="1" applyFont="1" applyFill="1" applyBorder="1" applyAlignment="1">
      <alignment vertical="center"/>
    </xf>
    <xf numFmtId="2" fontId="22" fillId="2" borderId="34" xfId="0" applyNumberFormat="1" applyFont="1" applyFill="1" applyBorder="1" applyAlignment="1">
      <alignment vertical="center"/>
    </xf>
    <xf numFmtId="2" fontId="22" fillId="2" borderId="30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78" fillId="0" borderId="8" xfId="0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22" fillId="2" borderId="35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2" fontId="30" fillId="2" borderId="32" xfId="0" applyNumberFormat="1" applyFont="1" applyFill="1" applyBorder="1" applyAlignment="1">
      <alignment horizontal="left" vertical="center" wrapText="1"/>
    </xf>
    <xf numFmtId="2" fontId="30" fillId="2" borderId="34" xfId="0" applyNumberFormat="1" applyFont="1" applyFill="1" applyBorder="1" applyAlignment="1">
      <alignment horizontal="left" vertical="center" wrapText="1"/>
    </xf>
    <xf numFmtId="2" fontId="30" fillId="2" borderId="30" xfId="0" applyNumberFormat="1" applyFont="1" applyFill="1" applyBorder="1" applyAlignment="1">
      <alignment horizontal="left" vertical="center" wrapText="1"/>
    </xf>
    <xf numFmtId="0" fontId="75" fillId="2" borderId="4" xfId="0" applyFont="1" applyFill="1" applyBorder="1" applyAlignment="1">
      <alignment horizontal="center" vertical="center"/>
    </xf>
    <xf numFmtId="0" fontId="75" fillId="2" borderId="1" xfId="0" applyFont="1" applyFill="1" applyBorder="1" applyAlignment="1">
      <alignment horizontal="center" vertical="center"/>
    </xf>
    <xf numFmtId="0" fontId="75" fillId="2" borderId="5" xfId="0" applyFont="1" applyFill="1" applyBorder="1" applyAlignment="1">
      <alignment horizontal="center" vertical="center"/>
    </xf>
    <xf numFmtId="0" fontId="87" fillId="2" borderId="0" xfId="0" applyFont="1" applyFill="1" applyAlignment="1">
      <alignment horizontal="left"/>
    </xf>
    <xf numFmtId="0" fontId="76" fillId="2" borderId="0" xfId="0" applyFont="1" applyFill="1"/>
    <xf numFmtId="2" fontId="22" fillId="2" borderId="32" xfId="0" applyNumberFormat="1" applyFont="1" applyFill="1" applyBorder="1" applyAlignment="1">
      <alignment horizontal="left" vertical="center"/>
    </xf>
    <xf numFmtId="2" fontId="22" fillId="2" borderId="34" xfId="0" applyNumberFormat="1" applyFont="1" applyFill="1" applyBorder="1" applyAlignment="1">
      <alignment horizontal="left" vertical="center"/>
    </xf>
    <xf numFmtId="2" fontId="22" fillId="2" borderId="30" xfId="0" applyNumberFormat="1" applyFont="1" applyFill="1" applyBorder="1" applyAlignment="1">
      <alignment horizontal="left" vertical="center"/>
    </xf>
    <xf numFmtId="2" fontId="30" fillId="2" borderId="33" xfId="0" applyNumberFormat="1" applyFont="1" applyFill="1" applyBorder="1" applyAlignment="1">
      <alignment horizontal="center" vertical="center" wrapText="1"/>
    </xf>
    <xf numFmtId="2" fontId="30" fillId="2" borderId="6" xfId="0" applyNumberFormat="1" applyFont="1" applyFill="1" applyBorder="1" applyAlignment="1">
      <alignment horizontal="center" vertical="center" wrapText="1"/>
    </xf>
    <xf numFmtId="0" fontId="75" fillId="2" borderId="33" xfId="0" applyFont="1" applyFill="1" applyBorder="1" applyAlignment="1">
      <alignment horizontal="center" vertical="top" wrapText="1"/>
    </xf>
    <xf numFmtId="0" fontId="75" fillId="2" borderId="6" xfId="0" applyFont="1" applyFill="1" applyBorder="1" applyAlignment="1">
      <alignment horizontal="center" vertical="top" wrapText="1"/>
    </xf>
    <xf numFmtId="0" fontId="75" fillId="2" borderId="37" xfId="0" applyFont="1" applyFill="1" applyBorder="1" applyAlignment="1">
      <alignment horizontal="center" vertical="center" wrapText="1"/>
    </xf>
    <xf numFmtId="0" fontId="75" fillId="2" borderId="38" xfId="0" applyFont="1" applyFill="1" applyBorder="1" applyAlignment="1">
      <alignment horizontal="center" vertical="center" wrapText="1"/>
    </xf>
    <xf numFmtId="0" fontId="75" fillId="2" borderId="39" xfId="0" applyFont="1" applyFill="1" applyBorder="1" applyAlignment="1">
      <alignment horizontal="center" vertical="center" wrapText="1"/>
    </xf>
    <xf numFmtId="0" fontId="75" fillId="2" borderId="4" xfId="0" applyFont="1" applyFill="1" applyBorder="1" applyAlignment="1">
      <alignment horizontal="center" vertical="center" wrapText="1"/>
    </xf>
    <xf numFmtId="0" fontId="75" fillId="2" borderId="1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top" wrapText="1"/>
    </xf>
    <xf numFmtId="0" fontId="75" fillId="2" borderId="32" xfId="0" applyFont="1" applyFill="1" applyBorder="1" applyAlignment="1">
      <alignment horizontal="center" vertical="center" wrapText="1"/>
    </xf>
    <xf numFmtId="0" fontId="75" fillId="2" borderId="34" xfId="0" applyFont="1" applyFill="1" applyBorder="1" applyAlignment="1">
      <alignment horizontal="center" vertical="center" wrapText="1"/>
    </xf>
    <xf numFmtId="0" fontId="75" fillId="2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textRotation="90" wrapText="1"/>
    </xf>
    <xf numFmtId="0" fontId="30" fillId="0" borderId="31" xfId="0" applyFont="1" applyFill="1" applyBorder="1" applyAlignment="1">
      <alignment horizontal="center" vertical="top" wrapText="1"/>
    </xf>
    <xf numFmtId="0" fontId="22" fillId="0" borderId="31" xfId="6" applyFont="1" applyFill="1" applyBorder="1" applyAlignment="1">
      <alignment horizontal="center" vertical="center" textRotation="90" wrapText="1"/>
    </xf>
    <xf numFmtId="0" fontId="30" fillId="0" borderId="31" xfId="0" applyFont="1" applyFill="1" applyBorder="1" applyAlignment="1">
      <alignment horizontal="center" vertical="center" textRotation="1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23" fillId="0" borderId="31" xfId="0" applyFont="1" applyFill="1" applyBorder="1" applyAlignment="1">
      <alignment horizontal="left" vertical="top"/>
    </xf>
    <xf numFmtId="0" fontId="22" fillId="2" borderId="32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30" fillId="2" borderId="31" xfId="0" applyFont="1" applyFill="1" applyBorder="1" applyAlignment="1">
      <alignment horizontal="center" vertical="center" textRotation="90" wrapText="1"/>
    </xf>
    <xf numFmtId="0" fontId="22" fillId="2" borderId="33" xfId="6" applyFont="1" applyFill="1" applyBorder="1" applyAlignment="1">
      <alignment horizontal="center" vertical="center" textRotation="90" wrapText="1"/>
    </xf>
    <xf numFmtId="0" fontId="22" fillId="2" borderId="3" xfId="6" applyFont="1" applyFill="1" applyBorder="1" applyAlignment="1">
      <alignment horizontal="center" vertical="center" textRotation="90" wrapText="1"/>
    </xf>
    <xf numFmtId="0" fontId="22" fillId="2" borderId="6" xfId="6" applyFont="1" applyFill="1" applyBorder="1" applyAlignment="1">
      <alignment horizontal="center" vertical="center" textRotation="90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vertical="center" textRotation="90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63" fillId="2" borderId="8" xfId="0" applyFont="1" applyFill="1" applyBorder="1" applyAlignment="1">
      <alignment horizontal="center" vertical="center" wrapText="1"/>
    </xf>
    <xf numFmtId="0" fontId="38" fillId="2" borderId="33" xfId="6" applyFont="1" applyFill="1" applyBorder="1" applyAlignment="1">
      <alignment horizontal="center" vertical="center" wrapText="1"/>
    </xf>
    <xf numFmtId="0" fontId="38" fillId="2" borderId="3" xfId="6" applyFont="1" applyFill="1" applyBorder="1" applyAlignment="1">
      <alignment horizontal="center" vertical="center" wrapText="1"/>
    </xf>
    <xf numFmtId="0" fontId="38" fillId="2" borderId="6" xfId="6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textRotation="90" wrapText="1"/>
    </xf>
    <xf numFmtId="0" fontId="24" fillId="2" borderId="31" xfId="0" applyFont="1" applyFill="1" applyBorder="1" applyAlignment="1">
      <alignment horizontal="center" vertical="center" wrapText="1"/>
    </xf>
    <xf numFmtId="0" fontId="77" fillId="2" borderId="31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38" fillId="2" borderId="33" xfId="209" applyFont="1" applyFill="1" applyBorder="1" applyAlignment="1">
      <alignment horizontal="center" vertical="center" wrapText="1"/>
    </xf>
    <xf numFmtId="0" fontId="38" fillId="2" borderId="3" xfId="209" applyFont="1" applyFill="1" applyBorder="1" applyAlignment="1">
      <alignment horizontal="center" vertical="center" wrapText="1"/>
    </xf>
    <xf numFmtId="0" fontId="38" fillId="2" borderId="6" xfId="209" applyFont="1" applyFill="1" applyBorder="1" applyAlignment="1">
      <alignment horizontal="center" vertical="center" wrapText="1"/>
    </xf>
    <xf numFmtId="0" fontId="79" fillId="2" borderId="33" xfId="209" applyFont="1" applyFill="1" applyBorder="1" applyAlignment="1">
      <alignment horizontal="center" vertical="center" wrapText="1"/>
    </xf>
    <xf numFmtId="0" fontId="79" fillId="2" borderId="3" xfId="209" applyFont="1" applyFill="1" applyBorder="1" applyAlignment="1">
      <alignment horizontal="center" vertical="center" wrapText="1"/>
    </xf>
    <xf numFmtId="0" fontId="79" fillId="2" borderId="6" xfId="209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38" fillId="2" borderId="33" xfId="6" applyFont="1" applyFill="1" applyBorder="1" applyAlignment="1">
      <alignment horizontal="center" vertical="center" textRotation="90" wrapText="1"/>
    </xf>
    <xf numFmtId="0" fontId="38" fillId="2" borderId="3" xfId="6" applyFont="1" applyFill="1" applyBorder="1" applyAlignment="1">
      <alignment horizontal="center" vertical="center" textRotation="90" wrapText="1"/>
    </xf>
    <xf numFmtId="0" fontId="38" fillId="2" borderId="6" xfId="6" applyFont="1" applyFill="1" applyBorder="1" applyAlignment="1">
      <alignment horizontal="center" vertical="center" textRotation="90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1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2" fillId="0" borderId="33" xfId="6" applyFont="1" applyFill="1" applyBorder="1" applyAlignment="1">
      <alignment horizontal="center" vertical="center" textRotation="90" wrapText="1"/>
    </xf>
    <xf numFmtId="0" fontId="22" fillId="0" borderId="3" xfId="6" applyFont="1" applyFill="1" applyBorder="1" applyAlignment="1">
      <alignment horizontal="center" vertical="center" textRotation="90" wrapText="1"/>
    </xf>
    <xf numFmtId="0" fontId="22" fillId="0" borderId="6" xfId="6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73" fillId="0" borderId="33" xfId="0" applyFont="1" applyFill="1" applyBorder="1" applyAlignment="1">
      <alignment horizontal="center" vertical="center" textRotation="90" wrapText="1"/>
    </xf>
    <xf numFmtId="0" fontId="73" fillId="0" borderId="3" xfId="0" applyFont="1" applyFill="1" applyBorder="1" applyAlignment="1">
      <alignment horizontal="center" vertical="center" textRotation="90" wrapText="1"/>
    </xf>
    <xf numFmtId="0" fontId="73" fillId="0" borderId="6" xfId="0" applyFont="1" applyFill="1" applyBorder="1" applyAlignment="1">
      <alignment horizontal="center" vertical="center" textRotation="90" wrapText="1"/>
    </xf>
    <xf numFmtId="0" fontId="73" fillId="0" borderId="39" xfId="0" applyFont="1" applyFill="1" applyBorder="1" applyAlignment="1">
      <alignment horizontal="center" vertical="center" textRotation="90" wrapText="1"/>
    </xf>
    <xf numFmtId="0" fontId="73" fillId="0" borderId="36" xfId="0" applyFont="1" applyFill="1" applyBorder="1" applyAlignment="1">
      <alignment horizontal="center" vertical="center" textRotation="90" wrapText="1"/>
    </xf>
    <xf numFmtId="0" fontId="73" fillId="0" borderId="5" xfId="0" applyFont="1" applyFill="1" applyBorder="1" applyAlignment="1">
      <alignment horizontal="center" vertical="center" textRotation="90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right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</cellXfs>
  <cellStyles count="226">
    <cellStyle name="20% — акцент1" xfId="27" builtinId="30" customBuiltin="1"/>
    <cellStyle name="20% - Акцент1 2" xfId="54" xr:uid="{00000000-0005-0000-0000-000001000000}"/>
    <cellStyle name="20% - Акцент1 2 2" xfId="111" xr:uid="{00000000-0005-0000-0000-000002000000}"/>
    <cellStyle name="20% - Акцент1 3" xfId="136" xr:uid="{00000000-0005-0000-0000-000003000000}"/>
    <cellStyle name="20% - Акцент1 4" xfId="150" xr:uid="{00000000-0005-0000-0000-000004000000}"/>
    <cellStyle name="20% - Акцент1 5" xfId="167" xr:uid="{00000000-0005-0000-0000-000005000000}"/>
    <cellStyle name="20% - Акцент1 6" xfId="183" xr:uid="{00000000-0005-0000-0000-000006000000}"/>
    <cellStyle name="20% - Акцент1 7" xfId="213" xr:uid="{00000000-0005-0000-0000-000007000000}"/>
    <cellStyle name="20% — акцент2" xfId="31" builtinId="34" customBuiltin="1"/>
    <cellStyle name="20% - Акцент2 2" xfId="56" xr:uid="{00000000-0005-0000-0000-000009000000}"/>
    <cellStyle name="20% - Акцент2 2 2" xfId="115" xr:uid="{00000000-0005-0000-0000-00000A000000}"/>
    <cellStyle name="20% - Акцент2 3" xfId="138" xr:uid="{00000000-0005-0000-0000-00000B000000}"/>
    <cellStyle name="20% - Акцент2 4" xfId="152" xr:uid="{00000000-0005-0000-0000-00000C000000}"/>
    <cellStyle name="20% - Акцент2 5" xfId="169" xr:uid="{00000000-0005-0000-0000-00000D000000}"/>
    <cellStyle name="20% - Акцент2 6" xfId="185" xr:uid="{00000000-0005-0000-0000-00000E000000}"/>
    <cellStyle name="20% - Акцент2 7" xfId="215" xr:uid="{00000000-0005-0000-0000-00000F000000}"/>
    <cellStyle name="20% — акцент3" xfId="35" builtinId="38" customBuiltin="1"/>
    <cellStyle name="20% - Акцент3 2" xfId="58" xr:uid="{00000000-0005-0000-0000-000011000000}"/>
    <cellStyle name="20% - Акцент3 2 2" xfId="119" xr:uid="{00000000-0005-0000-0000-000012000000}"/>
    <cellStyle name="20% - Акцент3 3" xfId="140" xr:uid="{00000000-0005-0000-0000-000013000000}"/>
    <cellStyle name="20% - Акцент3 4" xfId="154" xr:uid="{00000000-0005-0000-0000-000014000000}"/>
    <cellStyle name="20% - Акцент3 5" xfId="171" xr:uid="{00000000-0005-0000-0000-000015000000}"/>
    <cellStyle name="20% - Акцент3 6" xfId="187" xr:uid="{00000000-0005-0000-0000-000016000000}"/>
    <cellStyle name="20% - Акцент3 7" xfId="217" xr:uid="{00000000-0005-0000-0000-000017000000}"/>
    <cellStyle name="20% — акцент4" xfId="39" builtinId="42" customBuiltin="1"/>
    <cellStyle name="20% - Акцент4 2" xfId="60" xr:uid="{00000000-0005-0000-0000-000019000000}"/>
    <cellStyle name="20% - Акцент4 2 2" xfId="123" xr:uid="{00000000-0005-0000-0000-00001A000000}"/>
    <cellStyle name="20% - Акцент4 3" xfId="142" xr:uid="{00000000-0005-0000-0000-00001B000000}"/>
    <cellStyle name="20% - Акцент4 4" xfId="156" xr:uid="{00000000-0005-0000-0000-00001C000000}"/>
    <cellStyle name="20% - Акцент4 5" xfId="173" xr:uid="{00000000-0005-0000-0000-00001D000000}"/>
    <cellStyle name="20% - Акцент4 6" xfId="189" xr:uid="{00000000-0005-0000-0000-00001E000000}"/>
    <cellStyle name="20% - Акцент4 7" xfId="219" xr:uid="{00000000-0005-0000-0000-00001F000000}"/>
    <cellStyle name="20% — акцент5" xfId="43" builtinId="46" customBuiltin="1"/>
    <cellStyle name="20% - Акцент5 2" xfId="62" xr:uid="{00000000-0005-0000-0000-000021000000}"/>
    <cellStyle name="20% - Акцент5 2 2" xfId="127" xr:uid="{00000000-0005-0000-0000-000022000000}"/>
    <cellStyle name="20% - Акцент5 3" xfId="144" xr:uid="{00000000-0005-0000-0000-000023000000}"/>
    <cellStyle name="20% - Акцент5 4" xfId="158" xr:uid="{00000000-0005-0000-0000-000024000000}"/>
    <cellStyle name="20% - Акцент5 5" xfId="175" xr:uid="{00000000-0005-0000-0000-000025000000}"/>
    <cellStyle name="20% - Акцент5 6" xfId="191" xr:uid="{00000000-0005-0000-0000-000026000000}"/>
    <cellStyle name="20% - Акцент5 7" xfId="221" xr:uid="{00000000-0005-0000-0000-000027000000}"/>
    <cellStyle name="20% — акцент6" xfId="47" builtinId="50" customBuiltin="1"/>
    <cellStyle name="20% - Акцент6 2" xfId="64" xr:uid="{00000000-0005-0000-0000-000029000000}"/>
    <cellStyle name="20% - Акцент6 2 2" xfId="131" xr:uid="{00000000-0005-0000-0000-00002A000000}"/>
    <cellStyle name="20% - Акцент6 3" xfId="146" xr:uid="{00000000-0005-0000-0000-00002B000000}"/>
    <cellStyle name="20% - Акцент6 4" xfId="160" xr:uid="{00000000-0005-0000-0000-00002C000000}"/>
    <cellStyle name="20% - Акцент6 5" xfId="177" xr:uid="{00000000-0005-0000-0000-00002D000000}"/>
    <cellStyle name="20% - Акцент6 6" xfId="193" xr:uid="{00000000-0005-0000-0000-00002E000000}"/>
    <cellStyle name="20% - Акцент6 7" xfId="223" xr:uid="{00000000-0005-0000-0000-00002F000000}"/>
    <cellStyle name="40% — акцент1" xfId="28" builtinId="31" customBuiltin="1"/>
    <cellStyle name="40% - Акцент1 2" xfId="55" xr:uid="{00000000-0005-0000-0000-000031000000}"/>
    <cellStyle name="40% - Акцент1 2 2" xfId="112" xr:uid="{00000000-0005-0000-0000-000032000000}"/>
    <cellStyle name="40% - Акцент1 3" xfId="137" xr:uid="{00000000-0005-0000-0000-000033000000}"/>
    <cellStyle name="40% - Акцент1 4" xfId="151" xr:uid="{00000000-0005-0000-0000-000034000000}"/>
    <cellStyle name="40% - Акцент1 5" xfId="168" xr:uid="{00000000-0005-0000-0000-000035000000}"/>
    <cellStyle name="40% - Акцент1 6" xfId="184" xr:uid="{00000000-0005-0000-0000-000036000000}"/>
    <cellStyle name="40% - Акцент1 7" xfId="214" xr:uid="{00000000-0005-0000-0000-000037000000}"/>
    <cellStyle name="40% — акцент2" xfId="32" builtinId="35" customBuiltin="1"/>
    <cellStyle name="40% - Акцент2 2" xfId="57" xr:uid="{00000000-0005-0000-0000-000039000000}"/>
    <cellStyle name="40% - Акцент2 2 2" xfId="116" xr:uid="{00000000-0005-0000-0000-00003A000000}"/>
    <cellStyle name="40% - Акцент2 3" xfId="139" xr:uid="{00000000-0005-0000-0000-00003B000000}"/>
    <cellStyle name="40% - Акцент2 4" xfId="153" xr:uid="{00000000-0005-0000-0000-00003C000000}"/>
    <cellStyle name="40% - Акцент2 5" xfId="170" xr:uid="{00000000-0005-0000-0000-00003D000000}"/>
    <cellStyle name="40% - Акцент2 6" xfId="186" xr:uid="{00000000-0005-0000-0000-00003E000000}"/>
    <cellStyle name="40% - Акцент2 7" xfId="216" xr:uid="{00000000-0005-0000-0000-00003F000000}"/>
    <cellStyle name="40% — акцент3" xfId="36" builtinId="39" customBuiltin="1"/>
    <cellStyle name="40% - Акцент3 2" xfId="59" xr:uid="{00000000-0005-0000-0000-000041000000}"/>
    <cellStyle name="40% - Акцент3 2 2" xfId="120" xr:uid="{00000000-0005-0000-0000-000042000000}"/>
    <cellStyle name="40% - Акцент3 3" xfId="141" xr:uid="{00000000-0005-0000-0000-000043000000}"/>
    <cellStyle name="40% - Акцент3 4" xfId="155" xr:uid="{00000000-0005-0000-0000-000044000000}"/>
    <cellStyle name="40% - Акцент3 5" xfId="172" xr:uid="{00000000-0005-0000-0000-000045000000}"/>
    <cellStyle name="40% - Акцент3 6" xfId="188" xr:uid="{00000000-0005-0000-0000-000046000000}"/>
    <cellStyle name="40% - Акцент3 7" xfId="218" xr:uid="{00000000-0005-0000-0000-000047000000}"/>
    <cellStyle name="40% — акцент4" xfId="40" builtinId="43" customBuiltin="1"/>
    <cellStyle name="40% - Акцент4 2" xfId="61" xr:uid="{00000000-0005-0000-0000-000049000000}"/>
    <cellStyle name="40% - Акцент4 2 2" xfId="124" xr:uid="{00000000-0005-0000-0000-00004A000000}"/>
    <cellStyle name="40% - Акцент4 3" xfId="143" xr:uid="{00000000-0005-0000-0000-00004B000000}"/>
    <cellStyle name="40% - Акцент4 4" xfId="157" xr:uid="{00000000-0005-0000-0000-00004C000000}"/>
    <cellStyle name="40% - Акцент4 5" xfId="174" xr:uid="{00000000-0005-0000-0000-00004D000000}"/>
    <cellStyle name="40% - Акцент4 6" xfId="190" xr:uid="{00000000-0005-0000-0000-00004E000000}"/>
    <cellStyle name="40% - Акцент4 7" xfId="220" xr:uid="{00000000-0005-0000-0000-00004F000000}"/>
    <cellStyle name="40% — акцент5" xfId="44" builtinId="47" customBuiltin="1"/>
    <cellStyle name="40% - Акцент5 2" xfId="63" xr:uid="{00000000-0005-0000-0000-000051000000}"/>
    <cellStyle name="40% - Акцент5 2 2" xfId="128" xr:uid="{00000000-0005-0000-0000-000052000000}"/>
    <cellStyle name="40% - Акцент5 3" xfId="145" xr:uid="{00000000-0005-0000-0000-000053000000}"/>
    <cellStyle name="40% - Акцент5 4" xfId="159" xr:uid="{00000000-0005-0000-0000-000054000000}"/>
    <cellStyle name="40% - Акцент5 5" xfId="176" xr:uid="{00000000-0005-0000-0000-000055000000}"/>
    <cellStyle name="40% - Акцент5 6" xfId="192" xr:uid="{00000000-0005-0000-0000-000056000000}"/>
    <cellStyle name="40% - Акцент5 7" xfId="222" xr:uid="{00000000-0005-0000-0000-000057000000}"/>
    <cellStyle name="40% — акцент6" xfId="48" builtinId="51" customBuiltin="1"/>
    <cellStyle name="40% - Акцент6 2" xfId="65" xr:uid="{00000000-0005-0000-0000-000059000000}"/>
    <cellStyle name="40% - Акцент6 2 2" xfId="132" xr:uid="{00000000-0005-0000-0000-00005A000000}"/>
    <cellStyle name="40% - Акцент6 3" xfId="147" xr:uid="{00000000-0005-0000-0000-00005B000000}"/>
    <cellStyle name="40% - Акцент6 4" xfId="161" xr:uid="{00000000-0005-0000-0000-00005C000000}"/>
    <cellStyle name="40% - Акцент6 5" xfId="178" xr:uid="{00000000-0005-0000-0000-00005D000000}"/>
    <cellStyle name="40% - Акцент6 6" xfId="194" xr:uid="{00000000-0005-0000-0000-00005E000000}"/>
    <cellStyle name="40% - Акцент6 7" xfId="224" xr:uid="{00000000-0005-0000-0000-00005F000000}"/>
    <cellStyle name="60% — акцент1" xfId="29" builtinId="32" customBuiltin="1"/>
    <cellStyle name="60% - Акцент1 2" xfId="113" xr:uid="{00000000-0005-0000-0000-000061000000}"/>
    <cellStyle name="60% — акцент2" xfId="33" builtinId="36" customBuiltin="1"/>
    <cellStyle name="60% - Акцент2 2" xfId="117" xr:uid="{00000000-0005-0000-0000-000063000000}"/>
    <cellStyle name="60% — акцент3" xfId="37" builtinId="40" customBuiltin="1"/>
    <cellStyle name="60% - Акцент3 2" xfId="121" xr:uid="{00000000-0005-0000-0000-000065000000}"/>
    <cellStyle name="60% — акцент4" xfId="41" builtinId="44" customBuiltin="1"/>
    <cellStyle name="60% - Акцент4 2" xfId="125" xr:uid="{00000000-0005-0000-0000-000067000000}"/>
    <cellStyle name="60% — акцент5" xfId="45" builtinId="48" customBuiltin="1"/>
    <cellStyle name="60% - Акцент5 2" xfId="129" xr:uid="{00000000-0005-0000-0000-000069000000}"/>
    <cellStyle name="60% — акцент6" xfId="49" builtinId="52" customBuiltin="1"/>
    <cellStyle name="60% - Акцент6 2" xfId="133" xr:uid="{00000000-0005-0000-0000-00006B000000}"/>
    <cellStyle name="S14" xfId="66" xr:uid="{00000000-0005-0000-0000-00006C000000}"/>
    <cellStyle name="S7" xfId="67" xr:uid="{00000000-0005-0000-0000-00006D000000}"/>
    <cellStyle name="Акцент1" xfId="26" builtinId="29" customBuiltin="1"/>
    <cellStyle name="Акцент1 2" xfId="68" xr:uid="{00000000-0005-0000-0000-00006F000000}"/>
    <cellStyle name="Акцент1 2 2" xfId="110" xr:uid="{00000000-0005-0000-0000-000070000000}"/>
    <cellStyle name="Акцент2" xfId="30" builtinId="33" customBuiltin="1"/>
    <cellStyle name="Акцент2 2" xfId="69" xr:uid="{00000000-0005-0000-0000-000072000000}"/>
    <cellStyle name="Акцент2 2 2" xfId="114" xr:uid="{00000000-0005-0000-0000-000073000000}"/>
    <cellStyle name="Акцент3" xfId="34" builtinId="37" customBuiltin="1"/>
    <cellStyle name="Акцент3 2" xfId="70" xr:uid="{00000000-0005-0000-0000-000075000000}"/>
    <cellStyle name="Акцент3 2 2" xfId="118" xr:uid="{00000000-0005-0000-0000-000076000000}"/>
    <cellStyle name="Акцент4" xfId="38" builtinId="41" customBuiltin="1"/>
    <cellStyle name="Акцент4 2" xfId="71" xr:uid="{00000000-0005-0000-0000-000078000000}"/>
    <cellStyle name="Акцент4 2 2" xfId="122" xr:uid="{00000000-0005-0000-0000-000079000000}"/>
    <cellStyle name="Акцент5" xfId="42" builtinId="45" customBuiltin="1"/>
    <cellStyle name="Акцент5 2" xfId="72" xr:uid="{00000000-0005-0000-0000-00007B000000}"/>
    <cellStyle name="Акцент5 2 2" xfId="126" xr:uid="{00000000-0005-0000-0000-00007C000000}"/>
    <cellStyle name="Акцент6" xfId="46" builtinId="49" customBuiltin="1"/>
    <cellStyle name="Акцент6 2" xfId="73" xr:uid="{00000000-0005-0000-0000-00007E000000}"/>
    <cellStyle name="Акцент6 2 2" xfId="130" xr:uid="{00000000-0005-0000-0000-00007F000000}"/>
    <cellStyle name="Ввод " xfId="18" builtinId="20" customBuiltin="1"/>
    <cellStyle name="Ввод  2" xfId="74" xr:uid="{00000000-0005-0000-0000-000081000000}"/>
    <cellStyle name="Ввод  2 2" xfId="101" xr:uid="{00000000-0005-0000-0000-000082000000}"/>
    <cellStyle name="Вывод" xfId="19" builtinId="21" customBuiltin="1"/>
    <cellStyle name="Вывод 2" xfId="75" xr:uid="{00000000-0005-0000-0000-000084000000}"/>
    <cellStyle name="Вывод 2 2" xfId="102" xr:uid="{00000000-0005-0000-0000-000085000000}"/>
    <cellStyle name="Вычисление" xfId="20" builtinId="22" customBuiltin="1"/>
    <cellStyle name="Вычисление 2" xfId="76" xr:uid="{00000000-0005-0000-0000-000087000000}"/>
    <cellStyle name="Вычисление 2 2" xfId="103" xr:uid="{00000000-0005-0000-0000-000088000000}"/>
    <cellStyle name="Заголовок 1" xfId="11" builtinId="16" customBuiltin="1"/>
    <cellStyle name="Заголовок 1 2" xfId="77" xr:uid="{00000000-0005-0000-0000-00008A000000}"/>
    <cellStyle name="Заголовок 1 2 2" xfId="94" xr:uid="{00000000-0005-0000-0000-00008B000000}"/>
    <cellStyle name="Заголовок 2" xfId="12" builtinId="17" customBuiltin="1"/>
    <cellStyle name="Заголовок 2 2" xfId="78" xr:uid="{00000000-0005-0000-0000-00008D000000}"/>
    <cellStyle name="Заголовок 2 2 2" xfId="95" xr:uid="{00000000-0005-0000-0000-00008E000000}"/>
    <cellStyle name="Заголовок 3" xfId="13" builtinId="18" customBuiltin="1"/>
    <cellStyle name="Заголовок 3 2" xfId="79" xr:uid="{00000000-0005-0000-0000-000090000000}"/>
    <cellStyle name="Заголовок 3 2 2" xfId="96" xr:uid="{00000000-0005-0000-0000-000091000000}"/>
    <cellStyle name="Заголовок 4" xfId="14" builtinId="19" customBuiltin="1"/>
    <cellStyle name="Заголовок 4 2" xfId="80" xr:uid="{00000000-0005-0000-0000-000093000000}"/>
    <cellStyle name="Заголовок 4 2 2" xfId="97" xr:uid="{00000000-0005-0000-0000-000094000000}"/>
    <cellStyle name="Итог" xfId="25" builtinId="25" customBuiltin="1"/>
    <cellStyle name="Итог 2" xfId="81" xr:uid="{00000000-0005-0000-0000-000096000000}"/>
    <cellStyle name="Итог 2 2" xfId="109" xr:uid="{00000000-0005-0000-0000-000097000000}"/>
    <cellStyle name="Контрольная ячейка" xfId="22" builtinId="23" customBuiltin="1"/>
    <cellStyle name="Контрольная ячейка 2" xfId="82" xr:uid="{00000000-0005-0000-0000-000099000000}"/>
    <cellStyle name="Контрольная ячейка 2 2" xfId="105" xr:uid="{00000000-0005-0000-0000-00009A000000}"/>
    <cellStyle name="Название" xfId="10" builtinId="15" customBuiltin="1"/>
    <cellStyle name="Название 2" xfId="83" xr:uid="{00000000-0005-0000-0000-00009C000000}"/>
    <cellStyle name="Название 2 2" xfId="93" xr:uid="{00000000-0005-0000-0000-00009D000000}"/>
    <cellStyle name="Нейтральный" xfId="17" builtinId="28" customBuiltin="1"/>
    <cellStyle name="Нейтральный 2" xfId="84" xr:uid="{00000000-0005-0000-0000-00009F000000}"/>
    <cellStyle name="Нейтральный 2 2" xfId="100" xr:uid="{00000000-0005-0000-0000-0000A0000000}"/>
    <cellStyle name="Обычный" xfId="0" builtinId="0"/>
    <cellStyle name="Обычный 10" xfId="162" xr:uid="{00000000-0005-0000-0000-0000A2000000}"/>
    <cellStyle name="Обычный 11" xfId="163" xr:uid="{00000000-0005-0000-0000-0000A3000000}"/>
    <cellStyle name="Обычный 12" xfId="164" xr:uid="{00000000-0005-0000-0000-0000A4000000}"/>
    <cellStyle name="Обычный 13" xfId="165" xr:uid="{00000000-0005-0000-0000-0000A5000000}"/>
    <cellStyle name="Обычный 14" xfId="179" xr:uid="{00000000-0005-0000-0000-0000A6000000}"/>
    <cellStyle name="Обычный 15" xfId="180" xr:uid="{00000000-0005-0000-0000-0000A7000000}"/>
    <cellStyle name="Обычный 16" xfId="181" xr:uid="{00000000-0005-0000-0000-0000A8000000}"/>
    <cellStyle name="Обычный 17" xfId="195" xr:uid="{00000000-0005-0000-0000-0000A9000000}"/>
    <cellStyle name="Обычный 18" xfId="196" xr:uid="{00000000-0005-0000-0000-0000AA000000}"/>
    <cellStyle name="Обычный 19" xfId="211" xr:uid="{00000000-0005-0000-0000-0000AB000000}"/>
    <cellStyle name="Обычный 2" xfId="2" xr:uid="{00000000-0005-0000-0000-0000AC000000}"/>
    <cellStyle name="Обычный 2 2" xfId="4" xr:uid="{00000000-0005-0000-0000-0000AD000000}"/>
    <cellStyle name="Обычный 2 2 2" xfId="8" xr:uid="{00000000-0005-0000-0000-0000AE000000}"/>
    <cellStyle name="Обычный 2 3" xfId="6" xr:uid="{00000000-0005-0000-0000-0000AF000000}"/>
    <cellStyle name="Обычный 2 4" xfId="7" xr:uid="{00000000-0005-0000-0000-0000B0000000}"/>
    <cellStyle name="Обычный 2 5" xfId="92" xr:uid="{00000000-0005-0000-0000-0000B1000000}"/>
    <cellStyle name="Обычный 20" xfId="225" xr:uid="{00000000-0005-0000-0000-0000B2000000}"/>
    <cellStyle name="Обычный 3" xfId="3" xr:uid="{00000000-0005-0000-0000-0000B3000000}"/>
    <cellStyle name="Обычный 3 2" xfId="202" xr:uid="{00000000-0005-0000-0000-0000B4000000}"/>
    <cellStyle name="Обычный 4" xfId="1" xr:uid="{00000000-0005-0000-0000-0000B5000000}"/>
    <cellStyle name="Обычный 5" xfId="5" xr:uid="{00000000-0005-0000-0000-0000B6000000}"/>
    <cellStyle name="Обычный 5 2" xfId="9" xr:uid="{00000000-0005-0000-0000-0000B7000000}"/>
    <cellStyle name="Обычный 5 2 2" xfId="205" xr:uid="{00000000-0005-0000-0000-0000B8000000}"/>
    <cellStyle name="Обычный 5 2 3" xfId="199" xr:uid="{00000000-0005-0000-0000-0000B9000000}"/>
    <cellStyle name="Обычный 5 3" xfId="203" xr:uid="{00000000-0005-0000-0000-0000BA000000}"/>
    <cellStyle name="Обычный 5 4" xfId="207" xr:uid="{00000000-0005-0000-0000-0000BB000000}"/>
    <cellStyle name="Обычный 5 5" xfId="208" xr:uid="{00000000-0005-0000-0000-0000BC000000}"/>
    <cellStyle name="Обычный 5 6" xfId="197" xr:uid="{00000000-0005-0000-0000-0000BD000000}"/>
    <cellStyle name="Обычный 6" xfId="50" xr:uid="{00000000-0005-0000-0000-0000BE000000}"/>
    <cellStyle name="Обычный 6 2" xfId="200" xr:uid="{00000000-0005-0000-0000-0000BF000000}"/>
    <cellStyle name="Обычный 6 2 2" xfId="206" xr:uid="{00000000-0005-0000-0000-0000C0000000}"/>
    <cellStyle name="Обычный 6 3" xfId="204" xr:uid="{00000000-0005-0000-0000-0000C1000000}"/>
    <cellStyle name="Обычный 6 4" xfId="210" xr:uid="{00000000-0005-0000-0000-0000C2000000}"/>
    <cellStyle name="Обычный 6 5" xfId="198" xr:uid="{00000000-0005-0000-0000-0000C3000000}"/>
    <cellStyle name="Обычный 7" xfId="52" xr:uid="{00000000-0005-0000-0000-0000C4000000}"/>
    <cellStyle name="Обычный 7 2" xfId="201" xr:uid="{00000000-0005-0000-0000-0000C5000000}"/>
    <cellStyle name="Обычный 8" xfId="134" xr:uid="{00000000-0005-0000-0000-0000C6000000}"/>
    <cellStyle name="Обычный 8 2" xfId="209" xr:uid="{00000000-0005-0000-0000-0000C7000000}"/>
    <cellStyle name="Обычный 9" xfId="148" xr:uid="{00000000-0005-0000-0000-0000C8000000}"/>
    <cellStyle name="Плохой" xfId="16" builtinId="27" customBuiltin="1"/>
    <cellStyle name="Плохой 2" xfId="85" xr:uid="{00000000-0005-0000-0000-0000CA000000}"/>
    <cellStyle name="Плохой 2 2" xfId="99" xr:uid="{00000000-0005-0000-0000-0000CB000000}"/>
    <cellStyle name="Пояснение" xfId="24" builtinId="53" customBuiltin="1"/>
    <cellStyle name="Пояснение 2" xfId="86" xr:uid="{00000000-0005-0000-0000-0000CD000000}"/>
    <cellStyle name="Пояснение 2 2" xfId="108" xr:uid="{00000000-0005-0000-0000-0000CE000000}"/>
    <cellStyle name="Примечание 2" xfId="51" xr:uid="{00000000-0005-0000-0000-0000CF000000}"/>
    <cellStyle name="Примечание 2 2" xfId="107" xr:uid="{00000000-0005-0000-0000-0000D0000000}"/>
    <cellStyle name="Примечание 3" xfId="53" xr:uid="{00000000-0005-0000-0000-0000D1000000}"/>
    <cellStyle name="Примечание 4" xfId="87" xr:uid="{00000000-0005-0000-0000-0000D2000000}"/>
    <cellStyle name="Примечание 5" xfId="135" xr:uid="{00000000-0005-0000-0000-0000D3000000}"/>
    <cellStyle name="Примечание 6" xfId="149" xr:uid="{00000000-0005-0000-0000-0000D4000000}"/>
    <cellStyle name="Примечание 7" xfId="166" xr:uid="{00000000-0005-0000-0000-0000D5000000}"/>
    <cellStyle name="Примечание 8" xfId="182" xr:uid="{00000000-0005-0000-0000-0000D6000000}"/>
    <cellStyle name="Примечание 9" xfId="212" xr:uid="{00000000-0005-0000-0000-0000D7000000}"/>
    <cellStyle name="Связанная ячейка" xfId="21" builtinId="24" customBuiltin="1"/>
    <cellStyle name="Связанная ячейка 2" xfId="88" xr:uid="{00000000-0005-0000-0000-0000D9000000}"/>
    <cellStyle name="Связанная ячейка 2 2" xfId="104" xr:uid="{00000000-0005-0000-0000-0000DA000000}"/>
    <cellStyle name="Стиль 1" xfId="89" xr:uid="{00000000-0005-0000-0000-0000DB000000}"/>
    <cellStyle name="Текст предупреждения" xfId="23" builtinId="11" customBuiltin="1"/>
    <cellStyle name="Текст предупреждения 2" xfId="90" xr:uid="{00000000-0005-0000-0000-0000DD000000}"/>
    <cellStyle name="Текст предупреждения 2 2" xfId="106" xr:uid="{00000000-0005-0000-0000-0000DE000000}"/>
    <cellStyle name="Хороший" xfId="15" builtinId="26" customBuiltin="1"/>
    <cellStyle name="Хороший 2" xfId="91" xr:uid="{00000000-0005-0000-0000-0000E0000000}"/>
    <cellStyle name="Хороший 2 2" xfId="98" xr:uid="{00000000-0005-0000-0000-0000E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"/>
  <sheetViews>
    <sheetView view="pageBreakPreview" topLeftCell="A25" zoomScale="60" zoomScaleNormal="40" workbookViewId="0">
      <selection activeCell="E38" sqref="E38"/>
    </sheetView>
  </sheetViews>
  <sheetFormatPr defaultColWidth="9.21875" defaultRowHeight="13.8" x14ac:dyDescent="0.25"/>
  <cols>
    <col min="1" max="1" width="12.5546875" style="48" customWidth="1"/>
    <col min="2" max="2" width="12.21875" style="48" customWidth="1"/>
    <col min="3" max="3" width="12.21875" style="48" bestFit="1" customWidth="1"/>
    <col min="4" max="4" width="9.77734375" style="48" bestFit="1" customWidth="1"/>
    <col min="5" max="6" width="10.21875" style="48" bestFit="1" customWidth="1"/>
    <col min="7" max="8" width="9.21875" style="48" bestFit="1" customWidth="1"/>
    <col min="9" max="10" width="12.5546875" style="48" bestFit="1" customWidth="1"/>
    <col min="11" max="16" width="10.21875" style="48" bestFit="1" customWidth="1"/>
    <col min="17" max="17" width="11.44140625" style="48" bestFit="1" customWidth="1"/>
    <col min="18" max="18" width="12.21875" style="48" bestFit="1" customWidth="1"/>
    <col min="19" max="20" width="9.21875" style="48" bestFit="1" customWidth="1"/>
    <col min="21" max="22" width="10.21875" style="48" bestFit="1" customWidth="1"/>
    <col min="23" max="24" width="18.21875" style="48" bestFit="1" customWidth="1"/>
    <col min="25" max="26" width="11.44140625" style="48" bestFit="1" customWidth="1"/>
    <col min="27" max="28" width="10.21875" style="48" bestFit="1" customWidth="1"/>
    <col min="29" max="32" width="10.21875" style="50" bestFit="1" customWidth="1"/>
    <col min="33" max="34" width="12.5546875" style="48" bestFit="1" customWidth="1"/>
    <col min="35" max="40" width="11.44140625" style="50" bestFit="1" customWidth="1"/>
    <col min="41" max="41" width="11" style="48" customWidth="1"/>
    <col min="42" max="42" width="10.21875" style="48" bestFit="1" customWidth="1"/>
    <col min="43" max="43" width="9.21875" style="48" bestFit="1" customWidth="1"/>
    <col min="44" max="44" width="11.44140625" style="48" customWidth="1"/>
    <col min="45" max="45" width="9.21875" style="48" bestFit="1" customWidth="1"/>
    <col min="46" max="46" width="11" style="48" customWidth="1"/>
    <col min="47" max="16384" width="9.21875" style="48"/>
  </cols>
  <sheetData>
    <row r="1" spans="1:46" x14ac:dyDescent="0.25">
      <c r="A1" s="217" t="s">
        <v>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 t="s">
        <v>1166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9"/>
    </row>
    <row r="2" spans="1:46" ht="34.5" customHeight="1" x14ac:dyDescent="0.25">
      <c r="A2" s="51" t="s">
        <v>1075</v>
      </c>
      <c r="B2" s="232" t="s">
        <v>1152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4"/>
    </row>
    <row r="3" spans="1:46" s="52" customFormat="1" ht="82.8" x14ac:dyDescent="0.25">
      <c r="A3" s="97" t="s">
        <v>0</v>
      </c>
      <c r="B3" s="209" t="s">
        <v>244</v>
      </c>
      <c r="C3" s="209" t="s">
        <v>245</v>
      </c>
      <c r="D3" s="209" t="s">
        <v>246</v>
      </c>
      <c r="E3" s="209" t="s">
        <v>247</v>
      </c>
      <c r="F3" s="209" t="s">
        <v>248</v>
      </c>
      <c r="G3" s="209" t="s">
        <v>249</v>
      </c>
      <c r="H3" s="209" t="s">
        <v>250</v>
      </c>
      <c r="I3" s="209" t="s">
        <v>251</v>
      </c>
      <c r="J3" s="209" t="s">
        <v>252</v>
      </c>
      <c r="K3" s="209" t="s">
        <v>253</v>
      </c>
      <c r="L3" s="209" t="s">
        <v>254</v>
      </c>
      <c r="M3" s="209" t="s">
        <v>255</v>
      </c>
      <c r="N3" s="209" t="s">
        <v>256</v>
      </c>
      <c r="O3" s="209" t="s">
        <v>1030</v>
      </c>
      <c r="P3" s="209" t="s">
        <v>1030</v>
      </c>
      <c r="Q3" s="209" t="s">
        <v>257</v>
      </c>
      <c r="R3" s="209" t="s">
        <v>258</v>
      </c>
      <c r="S3" s="209" t="s">
        <v>1031</v>
      </c>
      <c r="T3" s="209" t="s">
        <v>1031</v>
      </c>
      <c r="U3" s="209" t="s">
        <v>259</v>
      </c>
      <c r="V3" s="209" t="s">
        <v>260</v>
      </c>
      <c r="W3" s="209" t="s">
        <v>261</v>
      </c>
      <c r="X3" s="209" t="s">
        <v>262</v>
      </c>
      <c r="Y3" s="209" t="s">
        <v>263</v>
      </c>
      <c r="Z3" s="209" t="s">
        <v>264</v>
      </c>
      <c r="AA3" s="209" t="s">
        <v>265</v>
      </c>
      <c r="AB3" s="209" t="s">
        <v>266</v>
      </c>
      <c r="AC3" s="209" t="s">
        <v>267</v>
      </c>
      <c r="AD3" s="209" t="s">
        <v>268</v>
      </c>
      <c r="AE3" s="209" t="s">
        <v>269</v>
      </c>
      <c r="AF3" s="209" t="s">
        <v>270</v>
      </c>
      <c r="AG3" s="209" t="s">
        <v>271</v>
      </c>
      <c r="AH3" s="209" t="s">
        <v>272</v>
      </c>
      <c r="AI3" s="209" t="s">
        <v>273</v>
      </c>
      <c r="AJ3" s="209" t="s">
        <v>274</v>
      </c>
      <c r="AK3" s="209" t="s">
        <v>275</v>
      </c>
      <c r="AL3" s="209" t="s">
        <v>276</v>
      </c>
      <c r="AM3" s="209" t="s">
        <v>277</v>
      </c>
      <c r="AN3" s="209" t="s">
        <v>278</v>
      </c>
      <c r="AO3" s="235" t="s">
        <v>135</v>
      </c>
      <c r="AP3" s="236"/>
      <c r="AQ3" s="237"/>
      <c r="AR3" s="83" t="s">
        <v>2</v>
      </c>
      <c r="AS3" s="101" t="s">
        <v>3</v>
      </c>
      <c r="AT3" s="77" t="s">
        <v>127</v>
      </c>
    </row>
    <row r="4" spans="1:46" x14ac:dyDescent="0.25">
      <c r="A4" s="108"/>
      <c r="B4" s="76">
        <v>11050066</v>
      </c>
      <c r="C4" s="76">
        <v>11050230</v>
      </c>
      <c r="D4" s="76">
        <v>11051106</v>
      </c>
      <c r="E4" s="76">
        <v>21955929</v>
      </c>
      <c r="F4" s="76">
        <v>21955499</v>
      </c>
      <c r="G4" s="76">
        <v>9072836</v>
      </c>
      <c r="H4" s="76">
        <v>9072951</v>
      </c>
      <c r="I4" s="76">
        <v>1107140608</v>
      </c>
      <c r="J4" s="76">
        <v>1107140721</v>
      </c>
      <c r="K4" s="76">
        <v>35420582</v>
      </c>
      <c r="L4" s="76">
        <v>35989803</v>
      </c>
      <c r="M4" s="76">
        <v>39145309</v>
      </c>
      <c r="N4" s="76">
        <v>40090318</v>
      </c>
      <c r="O4" s="76">
        <v>12010002</v>
      </c>
      <c r="P4" s="76">
        <v>12010038</v>
      </c>
      <c r="Q4" s="76">
        <v>812102151</v>
      </c>
      <c r="R4" s="76">
        <v>812101560</v>
      </c>
      <c r="S4" s="76">
        <v>9010050</v>
      </c>
      <c r="T4" s="76">
        <v>5010098</v>
      </c>
      <c r="U4" s="76">
        <v>28740350</v>
      </c>
      <c r="V4" s="76">
        <v>28740410</v>
      </c>
      <c r="W4" s="76">
        <v>33624876</v>
      </c>
      <c r="X4" s="76">
        <v>36741348</v>
      </c>
      <c r="Y4" s="76">
        <v>807130140</v>
      </c>
      <c r="Z4" s="76">
        <v>807130099</v>
      </c>
      <c r="AA4" s="76">
        <v>32932343</v>
      </c>
      <c r="AB4" s="76">
        <v>32932341</v>
      </c>
      <c r="AC4" s="76">
        <v>35976191</v>
      </c>
      <c r="AD4" s="76">
        <v>35975823</v>
      </c>
      <c r="AE4" s="76">
        <v>32363088</v>
      </c>
      <c r="AF4" s="76">
        <v>32352371</v>
      </c>
      <c r="AG4" s="76">
        <v>1102180394</v>
      </c>
      <c r="AH4" s="76">
        <v>1103180906</v>
      </c>
      <c r="AI4" s="76">
        <v>805180029</v>
      </c>
      <c r="AJ4" s="76">
        <v>805180016</v>
      </c>
      <c r="AK4" s="76">
        <v>811150591</v>
      </c>
      <c r="AL4" s="76">
        <v>811150584</v>
      </c>
      <c r="AM4" s="76">
        <v>802152947</v>
      </c>
      <c r="AN4" s="76">
        <v>802152984</v>
      </c>
      <c r="AO4" s="62"/>
      <c r="AP4" s="62"/>
      <c r="AQ4" s="62"/>
      <c r="AR4" s="189"/>
      <c r="AS4" s="29"/>
      <c r="AT4" s="29"/>
    </row>
    <row r="5" spans="1:46" x14ac:dyDescent="0.25">
      <c r="A5" s="108"/>
      <c r="B5" s="9" t="s">
        <v>145</v>
      </c>
      <c r="C5" s="9" t="s">
        <v>145</v>
      </c>
      <c r="D5" s="9" t="s">
        <v>145</v>
      </c>
      <c r="E5" s="9" t="s">
        <v>146</v>
      </c>
      <c r="F5" s="9" t="s">
        <v>146</v>
      </c>
      <c r="G5" s="9" t="s">
        <v>146</v>
      </c>
      <c r="H5" s="9" t="s">
        <v>146</v>
      </c>
      <c r="I5" s="9" t="s">
        <v>146</v>
      </c>
      <c r="J5" s="9" t="s">
        <v>146</v>
      </c>
      <c r="K5" s="9" t="s">
        <v>146</v>
      </c>
      <c r="L5" s="9" t="s">
        <v>146</v>
      </c>
      <c r="M5" s="9" t="s">
        <v>146</v>
      </c>
      <c r="N5" s="9" t="s">
        <v>146</v>
      </c>
      <c r="O5" s="9" t="s">
        <v>145</v>
      </c>
      <c r="P5" s="9" t="s">
        <v>145</v>
      </c>
      <c r="Q5" s="9" t="s">
        <v>145</v>
      </c>
      <c r="R5" s="9" t="s">
        <v>145</v>
      </c>
      <c r="S5" s="9" t="s">
        <v>145</v>
      </c>
      <c r="T5" s="9" t="s">
        <v>145</v>
      </c>
      <c r="U5" s="9" t="s">
        <v>146</v>
      </c>
      <c r="V5" s="9" t="s">
        <v>146</v>
      </c>
      <c r="W5" s="9" t="s">
        <v>146</v>
      </c>
      <c r="X5" s="9" t="s">
        <v>146</v>
      </c>
      <c r="Y5" s="9" t="s">
        <v>146</v>
      </c>
      <c r="Z5" s="9" t="s">
        <v>146</v>
      </c>
      <c r="AA5" s="9" t="s">
        <v>146</v>
      </c>
      <c r="AB5" s="9" t="s">
        <v>146</v>
      </c>
      <c r="AC5" s="9" t="s">
        <v>146</v>
      </c>
      <c r="AD5" s="9" t="s">
        <v>146</v>
      </c>
      <c r="AE5" s="9" t="s">
        <v>146</v>
      </c>
      <c r="AF5" s="9" t="s">
        <v>146</v>
      </c>
      <c r="AG5" s="9" t="s">
        <v>146</v>
      </c>
      <c r="AH5" s="9" t="s">
        <v>146</v>
      </c>
      <c r="AI5" s="9" t="s">
        <v>146</v>
      </c>
      <c r="AJ5" s="9" t="s">
        <v>146</v>
      </c>
      <c r="AK5" s="9" t="s">
        <v>146</v>
      </c>
      <c r="AL5" s="9" t="s">
        <v>146</v>
      </c>
      <c r="AM5" s="9" t="s">
        <v>146</v>
      </c>
      <c r="AN5" s="9" t="s">
        <v>146</v>
      </c>
      <c r="AO5" s="108" t="s">
        <v>145</v>
      </c>
      <c r="AP5" s="108" t="s">
        <v>146</v>
      </c>
      <c r="AQ5" s="108" t="s">
        <v>147</v>
      </c>
      <c r="AR5" s="108"/>
      <c r="AS5" s="108"/>
      <c r="AT5" s="108"/>
    </row>
    <row r="6" spans="1:46" ht="15.6" x14ac:dyDescent="0.25">
      <c r="A6" s="190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1">
        <v>15</v>
      </c>
      <c r="Q6" s="191">
        <v>16</v>
      </c>
      <c r="R6" s="191">
        <v>17</v>
      </c>
      <c r="S6" s="191">
        <v>18</v>
      </c>
      <c r="T6" s="191">
        <v>19</v>
      </c>
      <c r="U6" s="191">
        <v>20</v>
      </c>
      <c r="V6" s="191">
        <v>21</v>
      </c>
      <c r="W6" s="191">
        <v>22</v>
      </c>
      <c r="X6" s="191">
        <v>23</v>
      </c>
      <c r="Y6" s="191">
        <v>24</v>
      </c>
      <c r="Z6" s="191">
        <v>25</v>
      </c>
      <c r="AA6" s="191">
        <v>26</v>
      </c>
      <c r="AB6" s="191">
        <v>27</v>
      </c>
      <c r="AC6" s="191">
        <v>28</v>
      </c>
      <c r="AD6" s="191">
        <v>29</v>
      </c>
      <c r="AE6" s="191">
        <v>30</v>
      </c>
      <c r="AF6" s="191">
        <v>31</v>
      </c>
      <c r="AG6" s="191">
        <v>32</v>
      </c>
      <c r="AH6" s="191">
        <v>33</v>
      </c>
      <c r="AI6" s="191">
        <v>34</v>
      </c>
      <c r="AJ6" s="191">
        <v>35</v>
      </c>
      <c r="AK6" s="191">
        <v>36</v>
      </c>
      <c r="AL6" s="191">
        <v>37</v>
      </c>
      <c r="AM6" s="191">
        <v>38</v>
      </c>
      <c r="AN6" s="191">
        <v>39</v>
      </c>
      <c r="AO6" s="127">
        <v>40</v>
      </c>
      <c r="AP6" s="127">
        <v>41</v>
      </c>
      <c r="AQ6" s="127">
        <v>42</v>
      </c>
      <c r="AR6" s="127">
        <v>43</v>
      </c>
      <c r="AS6" s="127">
        <v>44</v>
      </c>
      <c r="AT6" s="127">
        <v>45</v>
      </c>
    </row>
    <row r="7" spans="1:46" ht="15.6" x14ac:dyDescent="0.25">
      <c r="A7" s="192" t="s">
        <v>6</v>
      </c>
      <c r="B7" s="183">
        <v>1394.4</v>
      </c>
      <c r="C7" s="183">
        <v>1480.8</v>
      </c>
      <c r="D7" s="183">
        <v>0.59199999999999997</v>
      </c>
      <c r="E7" s="193">
        <v>25.080000000000002</v>
      </c>
      <c r="F7" s="193">
        <v>19.560000000000002</v>
      </c>
      <c r="G7" s="194">
        <v>17.91</v>
      </c>
      <c r="H7" s="194">
        <v>12.51</v>
      </c>
      <c r="I7" s="195">
        <v>34.379999999999995</v>
      </c>
      <c r="J7" s="193">
        <v>10.530000000000001</v>
      </c>
      <c r="K7" s="195">
        <v>0</v>
      </c>
      <c r="L7" s="193">
        <v>4.3999999999999995</v>
      </c>
      <c r="M7" s="196">
        <v>0</v>
      </c>
      <c r="N7" s="193">
        <v>46.5</v>
      </c>
      <c r="O7" s="195">
        <v>0</v>
      </c>
      <c r="P7" s="195">
        <v>0</v>
      </c>
      <c r="Q7" s="197">
        <v>2921.6</v>
      </c>
      <c r="R7" s="197">
        <v>994.4</v>
      </c>
      <c r="S7" s="195">
        <v>0</v>
      </c>
      <c r="T7" s="195">
        <v>0</v>
      </c>
      <c r="U7" s="193">
        <v>4.8</v>
      </c>
      <c r="V7" s="193">
        <v>18.78</v>
      </c>
      <c r="W7" s="195">
        <v>10</v>
      </c>
      <c r="X7" s="195">
        <v>15.6</v>
      </c>
      <c r="Y7" s="193">
        <v>37.799999999999997</v>
      </c>
      <c r="Z7" s="193">
        <v>94.800000000000011</v>
      </c>
      <c r="AA7" s="196">
        <v>1.2</v>
      </c>
      <c r="AB7" s="195">
        <v>0</v>
      </c>
      <c r="AC7" s="183">
        <v>52.8</v>
      </c>
      <c r="AD7" s="183">
        <v>0.9</v>
      </c>
      <c r="AE7" s="198">
        <v>5.04</v>
      </c>
      <c r="AF7" s="198">
        <v>0</v>
      </c>
      <c r="AG7" s="195">
        <v>0</v>
      </c>
      <c r="AH7" s="195">
        <v>18.096000000000004</v>
      </c>
      <c r="AI7" s="199">
        <v>41.400000000000006</v>
      </c>
      <c r="AJ7" s="199">
        <v>47.519999999999996</v>
      </c>
      <c r="AK7" s="198">
        <v>21</v>
      </c>
      <c r="AL7" s="198">
        <v>46.4</v>
      </c>
      <c r="AM7" s="199">
        <v>30.404160000000008</v>
      </c>
      <c r="AN7" s="199">
        <v>36.479999999999997</v>
      </c>
      <c r="AO7" s="207">
        <f>B7+C7+D7+O7+P7+Q7+R7+S7+T7</f>
        <v>6791.7919999999995</v>
      </c>
      <c r="AP7" s="207">
        <f>E7+F7+G7+H7+I7+J7+K7+L7+M7+N7+U7+V7+W7+X7+Y7+Z7+AA7+AB7+AC7+AD7+AE7+AF7+AG7+AH7+AI7+AJ7+AK7+AL7+AM7+AN7</f>
        <v>653.89016000000004</v>
      </c>
      <c r="AQ7" s="207">
        <v>0</v>
      </c>
      <c r="AR7" s="207">
        <f>AO7+AP7+AQ7</f>
        <v>7445.6821599999994</v>
      </c>
      <c r="AS7" s="207">
        <v>0</v>
      </c>
      <c r="AT7" s="207">
        <f>AR7</f>
        <v>7445.6821599999994</v>
      </c>
    </row>
    <row r="8" spans="1:46" ht="15.6" x14ac:dyDescent="0.25">
      <c r="A8" s="192" t="s">
        <v>7</v>
      </c>
      <c r="B8" s="183">
        <v>1332</v>
      </c>
      <c r="C8" s="183">
        <v>1456.8</v>
      </c>
      <c r="D8" s="183">
        <v>0.60799999999999998</v>
      </c>
      <c r="E8" s="193">
        <v>24</v>
      </c>
      <c r="F8" s="193">
        <v>17.28</v>
      </c>
      <c r="G8" s="194">
        <v>15.839999999999996</v>
      </c>
      <c r="H8" s="194">
        <v>10.35</v>
      </c>
      <c r="I8" s="195">
        <v>27.27</v>
      </c>
      <c r="J8" s="193">
        <v>7.47</v>
      </c>
      <c r="K8" s="195">
        <v>0</v>
      </c>
      <c r="L8" s="193">
        <v>4.6999999999999993</v>
      </c>
      <c r="M8" s="196">
        <v>0</v>
      </c>
      <c r="N8" s="193">
        <v>55.300000000000004</v>
      </c>
      <c r="O8" s="195">
        <v>0</v>
      </c>
      <c r="P8" s="195">
        <v>0</v>
      </c>
      <c r="Q8" s="197">
        <v>2820.4</v>
      </c>
      <c r="R8" s="197">
        <v>994.4</v>
      </c>
      <c r="S8" s="195">
        <v>0</v>
      </c>
      <c r="T8" s="195">
        <v>0</v>
      </c>
      <c r="U8" s="193">
        <v>3.7800000000000002</v>
      </c>
      <c r="V8" s="193">
        <v>17.16</v>
      </c>
      <c r="W8" s="195">
        <v>9.6</v>
      </c>
      <c r="X8" s="195">
        <v>15.6</v>
      </c>
      <c r="Y8" s="193">
        <v>37.799999999999997</v>
      </c>
      <c r="Z8" s="193">
        <v>105.6</v>
      </c>
      <c r="AA8" s="196">
        <v>1.2</v>
      </c>
      <c r="AB8" s="195">
        <v>0</v>
      </c>
      <c r="AC8" s="183">
        <v>48.8</v>
      </c>
      <c r="AD8" s="183">
        <v>0.9</v>
      </c>
      <c r="AE8" s="198">
        <v>5.04</v>
      </c>
      <c r="AF8" s="198">
        <v>0</v>
      </c>
      <c r="AG8" s="195">
        <v>0</v>
      </c>
      <c r="AH8" s="195">
        <v>13.488</v>
      </c>
      <c r="AI8" s="199">
        <v>38.04</v>
      </c>
      <c r="AJ8" s="199">
        <v>42.36</v>
      </c>
      <c r="AK8" s="198">
        <v>20.399999999999999</v>
      </c>
      <c r="AL8" s="198">
        <v>40.200000000000003</v>
      </c>
      <c r="AM8" s="199">
        <v>30.851280000000003</v>
      </c>
      <c r="AN8" s="199">
        <v>35.159999999999997</v>
      </c>
      <c r="AO8" s="207">
        <f t="shared" ref="AO8:AO30" si="0">B8+C8+D8+O8+P8+Q8+R8+S8+T8</f>
        <v>6604.2080000000005</v>
      </c>
      <c r="AP8" s="207">
        <f t="shared" ref="AP8:AP30" si="1">E8+F8+G8+H8+I8+J8+K8+L8+M8+N8+U8+V8+W8+X8+Y8+Z8++AA8+AB8+AC8+AD8+AE8+AF8+AG8+AH8+AI8+AJ8+AK8+AL8+AM8+AN8</f>
        <v>628.18928000000005</v>
      </c>
      <c r="AQ8" s="207">
        <v>0</v>
      </c>
      <c r="AR8" s="207">
        <f t="shared" ref="AR8:AR30" si="2">AO8+AP8+AQ8</f>
        <v>7232.397280000001</v>
      </c>
      <c r="AS8" s="207">
        <v>0</v>
      </c>
      <c r="AT8" s="207">
        <f t="shared" ref="AT8:AT30" si="3">AR8</f>
        <v>7232.397280000001</v>
      </c>
    </row>
    <row r="9" spans="1:46" ht="15.6" x14ac:dyDescent="0.25">
      <c r="A9" s="192" t="s">
        <v>8</v>
      </c>
      <c r="B9" s="183">
        <v>1212</v>
      </c>
      <c r="C9" s="183">
        <v>1387.2</v>
      </c>
      <c r="D9" s="183">
        <v>0.60799999999999998</v>
      </c>
      <c r="E9" s="193">
        <v>21.72</v>
      </c>
      <c r="F9" s="193">
        <v>16.560000000000002</v>
      </c>
      <c r="G9" s="194">
        <v>15.48</v>
      </c>
      <c r="H9" s="194">
        <v>9.81</v>
      </c>
      <c r="I9" s="195">
        <v>23.040000000000003</v>
      </c>
      <c r="J9" s="193">
        <v>6.75</v>
      </c>
      <c r="K9" s="195">
        <v>0</v>
      </c>
      <c r="L9" s="193">
        <v>5.3</v>
      </c>
      <c r="M9" s="196">
        <v>0</v>
      </c>
      <c r="N9" s="193">
        <v>58.699999999999996</v>
      </c>
      <c r="O9" s="195">
        <v>0</v>
      </c>
      <c r="P9" s="195">
        <v>0</v>
      </c>
      <c r="Q9" s="197">
        <v>2767.6</v>
      </c>
      <c r="R9" s="197">
        <v>941.6</v>
      </c>
      <c r="S9" s="195">
        <v>0</v>
      </c>
      <c r="T9" s="195">
        <v>0</v>
      </c>
      <c r="U9" s="193">
        <v>3.7199999999999998</v>
      </c>
      <c r="V9" s="193">
        <v>16.860000000000003</v>
      </c>
      <c r="W9" s="195">
        <v>10</v>
      </c>
      <c r="X9" s="195">
        <v>15.6</v>
      </c>
      <c r="Y9" s="193">
        <v>37.199999999999996</v>
      </c>
      <c r="Z9" s="193">
        <v>138.6</v>
      </c>
      <c r="AA9" s="196">
        <v>0.9</v>
      </c>
      <c r="AB9" s="195">
        <v>0</v>
      </c>
      <c r="AC9" s="183">
        <v>47.9</v>
      </c>
      <c r="AD9" s="183">
        <v>0.8</v>
      </c>
      <c r="AE9" s="198">
        <v>5.04</v>
      </c>
      <c r="AF9" s="198">
        <v>0</v>
      </c>
      <c r="AG9" s="195">
        <v>0</v>
      </c>
      <c r="AH9" s="195">
        <v>12.72</v>
      </c>
      <c r="AI9" s="199">
        <v>35.880000000000003</v>
      </c>
      <c r="AJ9" s="199">
        <v>38.759999999999991</v>
      </c>
      <c r="AK9" s="198">
        <v>18.600000000000001</v>
      </c>
      <c r="AL9" s="198">
        <v>36.599999999999994</v>
      </c>
      <c r="AM9" s="199">
        <v>31.298399999999997</v>
      </c>
      <c r="AN9" s="199">
        <v>34.92</v>
      </c>
      <c r="AO9" s="207">
        <f t="shared" si="0"/>
        <v>6309.0079999999998</v>
      </c>
      <c r="AP9" s="207">
        <f t="shared" si="1"/>
        <v>642.75840000000005</v>
      </c>
      <c r="AQ9" s="207">
        <v>0</v>
      </c>
      <c r="AR9" s="207">
        <f t="shared" si="2"/>
        <v>6951.7663999999995</v>
      </c>
      <c r="AS9" s="207">
        <v>0</v>
      </c>
      <c r="AT9" s="207">
        <f t="shared" si="3"/>
        <v>6951.7663999999995</v>
      </c>
    </row>
    <row r="10" spans="1:46" ht="15.6" x14ac:dyDescent="0.25">
      <c r="A10" s="192" t="s">
        <v>9</v>
      </c>
      <c r="B10" s="183">
        <v>1149.5999999999999</v>
      </c>
      <c r="C10" s="183">
        <v>1317.6</v>
      </c>
      <c r="D10" s="183">
        <v>0.59199999999999997</v>
      </c>
      <c r="E10" s="193">
        <v>21.119999999999997</v>
      </c>
      <c r="F10" s="193">
        <v>15.84</v>
      </c>
      <c r="G10" s="194">
        <v>14.129999999999999</v>
      </c>
      <c r="H10" s="194">
        <v>9.7200000000000006</v>
      </c>
      <c r="I10" s="195">
        <v>20.970000000000002</v>
      </c>
      <c r="J10" s="193">
        <v>6.3900000000000006</v>
      </c>
      <c r="K10" s="195">
        <v>0</v>
      </c>
      <c r="L10" s="193">
        <v>4.8000000000000007</v>
      </c>
      <c r="M10" s="196">
        <v>0</v>
      </c>
      <c r="N10" s="193">
        <v>57.300000000000004</v>
      </c>
      <c r="O10" s="195">
        <v>0</v>
      </c>
      <c r="P10" s="195">
        <v>0</v>
      </c>
      <c r="Q10" s="197">
        <v>2635.6</v>
      </c>
      <c r="R10" s="197">
        <v>976.8</v>
      </c>
      <c r="S10" s="195">
        <v>0</v>
      </c>
      <c r="T10" s="195">
        <v>0</v>
      </c>
      <c r="U10" s="193">
        <v>3.1199999999999997</v>
      </c>
      <c r="V10" s="193">
        <v>15.960000000000003</v>
      </c>
      <c r="W10" s="195">
        <v>9.6</v>
      </c>
      <c r="X10" s="195">
        <v>16.400000000000002</v>
      </c>
      <c r="Y10" s="193">
        <v>36</v>
      </c>
      <c r="Z10" s="193">
        <v>91.800000000000011</v>
      </c>
      <c r="AA10" s="196">
        <v>1.2</v>
      </c>
      <c r="AB10" s="195">
        <v>0</v>
      </c>
      <c r="AC10" s="183">
        <v>46.3</v>
      </c>
      <c r="AD10" s="183">
        <v>0.9</v>
      </c>
      <c r="AE10" s="198">
        <v>5.04</v>
      </c>
      <c r="AF10" s="198">
        <v>0</v>
      </c>
      <c r="AG10" s="195">
        <v>0</v>
      </c>
      <c r="AH10" s="195">
        <v>12.936</v>
      </c>
      <c r="AI10" s="199">
        <v>32.64</v>
      </c>
      <c r="AJ10" s="199">
        <v>38.760000000000005</v>
      </c>
      <c r="AK10" s="198">
        <v>18.399999999999999</v>
      </c>
      <c r="AL10" s="198">
        <v>32.799999999999997</v>
      </c>
      <c r="AM10" s="199">
        <v>31.745519999999999</v>
      </c>
      <c r="AN10" s="199">
        <v>33.72</v>
      </c>
      <c r="AO10" s="207">
        <f t="shared" si="0"/>
        <v>6080.192</v>
      </c>
      <c r="AP10" s="207">
        <f t="shared" si="1"/>
        <v>577.59151999999995</v>
      </c>
      <c r="AQ10" s="207">
        <v>0</v>
      </c>
      <c r="AR10" s="207">
        <f t="shared" si="2"/>
        <v>6657.78352</v>
      </c>
      <c r="AS10" s="207">
        <v>0</v>
      </c>
      <c r="AT10" s="207">
        <f t="shared" si="3"/>
        <v>6657.78352</v>
      </c>
    </row>
    <row r="11" spans="1:46" ht="15.6" x14ac:dyDescent="0.25">
      <c r="A11" s="192" t="s">
        <v>10</v>
      </c>
      <c r="B11" s="183">
        <v>1226.4000000000001</v>
      </c>
      <c r="C11" s="183">
        <v>1420.8</v>
      </c>
      <c r="D11" s="183">
        <v>0.60799999999999998</v>
      </c>
      <c r="E11" s="193">
        <v>19.8</v>
      </c>
      <c r="F11" s="193">
        <v>15.24</v>
      </c>
      <c r="G11" s="194">
        <v>14.129999999999999</v>
      </c>
      <c r="H11" s="194">
        <v>9.5400000000000009</v>
      </c>
      <c r="I11" s="195">
        <v>19.169999999999998</v>
      </c>
      <c r="J11" s="193">
        <v>5.94</v>
      </c>
      <c r="K11" s="195">
        <v>0</v>
      </c>
      <c r="L11" s="193">
        <v>4.2</v>
      </c>
      <c r="M11" s="196">
        <v>0</v>
      </c>
      <c r="N11" s="193">
        <v>55.900000000000013</v>
      </c>
      <c r="O11" s="195">
        <v>0</v>
      </c>
      <c r="P11" s="195">
        <v>0</v>
      </c>
      <c r="Q11" s="197">
        <v>2556.4</v>
      </c>
      <c r="R11" s="197">
        <v>910.8</v>
      </c>
      <c r="S11" s="195">
        <v>0</v>
      </c>
      <c r="T11" s="195">
        <v>0</v>
      </c>
      <c r="U11" s="193">
        <v>3.1199999999999997</v>
      </c>
      <c r="V11" s="193">
        <v>15.42</v>
      </c>
      <c r="W11" s="195">
        <v>9.6</v>
      </c>
      <c r="X11" s="195">
        <v>15.6</v>
      </c>
      <c r="Y11" s="193">
        <v>32.4</v>
      </c>
      <c r="Z11" s="193">
        <v>109.80000000000001</v>
      </c>
      <c r="AA11" s="196">
        <v>1.2</v>
      </c>
      <c r="AB11" s="195">
        <v>0</v>
      </c>
      <c r="AC11" s="183">
        <v>44.7</v>
      </c>
      <c r="AD11" s="183">
        <v>0.8</v>
      </c>
      <c r="AE11" s="198">
        <v>5.04</v>
      </c>
      <c r="AF11" s="198">
        <v>0</v>
      </c>
      <c r="AG11" s="195">
        <v>0</v>
      </c>
      <c r="AH11" s="195">
        <v>12.336000000000002</v>
      </c>
      <c r="AI11" s="199">
        <v>31.44</v>
      </c>
      <c r="AJ11" s="199">
        <v>37.799999999999997</v>
      </c>
      <c r="AK11" s="198">
        <v>17.8</v>
      </c>
      <c r="AL11" s="198">
        <v>31.8</v>
      </c>
      <c r="AM11" s="199">
        <v>35.769600000000004</v>
      </c>
      <c r="AN11" s="199">
        <v>33.72</v>
      </c>
      <c r="AO11" s="207">
        <f t="shared" si="0"/>
        <v>6115.0080000000007</v>
      </c>
      <c r="AP11" s="207">
        <f t="shared" si="1"/>
        <v>582.26560000000006</v>
      </c>
      <c r="AQ11" s="207">
        <v>0</v>
      </c>
      <c r="AR11" s="207">
        <f t="shared" si="2"/>
        <v>6697.2736000000004</v>
      </c>
      <c r="AS11" s="207">
        <v>0</v>
      </c>
      <c r="AT11" s="207">
        <f t="shared" si="3"/>
        <v>6697.2736000000004</v>
      </c>
    </row>
    <row r="12" spans="1:46" ht="15.6" x14ac:dyDescent="0.25">
      <c r="A12" s="192" t="s">
        <v>11</v>
      </c>
      <c r="B12" s="183">
        <v>1449.6</v>
      </c>
      <c r="C12" s="183">
        <v>1668</v>
      </c>
      <c r="D12" s="183">
        <v>0.59199999999999997</v>
      </c>
      <c r="E12" s="193">
        <v>22.32</v>
      </c>
      <c r="F12" s="193">
        <v>19.68</v>
      </c>
      <c r="G12" s="194">
        <v>13.95</v>
      </c>
      <c r="H12" s="194">
        <v>9.09</v>
      </c>
      <c r="I12" s="195">
        <v>19.440000000000001</v>
      </c>
      <c r="J12" s="193">
        <v>6.5699999999999994</v>
      </c>
      <c r="K12" s="195">
        <v>0</v>
      </c>
      <c r="L12" s="193">
        <v>4.0999999999999996</v>
      </c>
      <c r="M12" s="196">
        <v>0</v>
      </c>
      <c r="N12" s="193">
        <v>56.800000000000011</v>
      </c>
      <c r="O12" s="195">
        <v>0</v>
      </c>
      <c r="P12" s="195">
        <v>0</v>
      </c>
      <c r="Q12" s="197">
        <v>2556.4</v>
      </c>
      <c r="R12" s="197">
        <v>924</v>
      </c>
      <c r="S12" s="195">
        <v>0</v>
      </c>
      <c r="T12" s="195">
        <v>0</v>
      </c>
      <c r="U12" s="193">
        <v>3.84</v>
      </c>
      <c r="V12" s="193">
        <v>18.54</v>
      </c>
      <c r="W12" s="195">
        <v>10</v>
      </c>
      <c r="X12" s="195">
        <v>14.799999999999999</v>
      </c>
      <c r="Y12" s="193">
        <v>25.8</v>
      </c>
      <c r="Z12" s="193">
        <v>135</v>
      </c>
      <c r="AA12" s="196">
        <v>0.9</v>
      </c>
      <c r="AB12" s="195">
        <v>0</v>
      </c>
      <c r="AC12" s="183">
        <v>46.1</v>
      </c>
      <c r="AD12" s="183">
        <v>0.8</v>
      </c>
      <c r="AE12" s="198">
        <v>4.92</v>
      </c>
      <c r="AF12" s="198">
        <v>0</v>
      </c>
      <c r="AG12" s="195">
        <v>0</v>
      </c>
      <c r="AH12" s="195">
        <v>13.032</v>
      </c>
      <c r="AI12" s="199">
        <v>32.64</v>
      </c>
      <c r="AJ12" s="199">
        <v>39</v>
      </c>
      <c r="AK12" s="198">
        <v>20.2</v>
      </c>
      <c r="AL12" s="198">
        <v>36.799999999999997</v>
      </c>
      <c r="AM12" s="199">
        <v>40.240800000000007</v>
      </c>
      <c r="AN12" s="199">
        <v>33.480000000000004</v>
      </c>
      <c r="AO12" s="207">
        <f t="shared" si="0"/>
        <v>6598.5920000000006</v>
      </c>
      <c r="AP12" s="207">
        <f t="shared" si="1"/>
        <v>628.04280000000006</v>
      </c>
      <c r="AQ12" s="207">
        <v>0</v>
      </c>
      <c r="AR12" s="207">
        <f t="shared" si="2"/>
        <v>7226.6348000000007</v>
      </c>
      <c r="AS12" s="207">
        <v>0</v>
      </c>
      <c r="AT12" s="207">
        <f t="shared" si="3"/>
        <v>7226.6348000000007</v>
      </c>
    </row>
    <row r="13" spans="1:46" ht="15.6" x14ac:dyDescent="0.25">
      <c r="A13" s="192" t="s">
        <v>12</v>
      </c>
      <c r="B13" s="183">
        <v>1778.4</v>
      </c>
      <c r="C13" s="183">
        <v>2052</v>
      </c>
      <c r="D13" s="183">
        <v>0.59199999999999997</v>
      </c>
      <c r="E13" s="193">
        <v>26.64</v>
      </c>
      <c r="F13" s="193">
        <v>29.4</v>
      </c>
      <c r="G13" s="194">
        <v>15.3</v>
      </c>
      <c r="H13" s="194">
        <v>9.27</v>
      </c>
      <c r="I13" s="195">
        <v>24.21</v>
      </c>
      <c r="J13" s="193">
        <v>6.84</v>
      </c>
      <c r="K13" s="195">
        <v>0</v>
      </c>
      <c r="L13" s="193">
        <v>4.7</v>
      </c>
      <c r="M13" s="196">
        <v>0</v>
      </c>
      <c r="N13" s="193">
        <v>62.199999999999996</v>
      </c>
      <c r="O13" s="195">
        <v>0</v>
      </c>
      <c r="P13" s="195">
        <v>0</v>
      </c>
      <c r="Q13" s="197">
        <v>2714.8</v>
      </c>
      <c r="R13" s="197">
        <v>1064.8</v>
      </c>
      <c r="S13" s="195">
        <v>0</v>
      </c>
      <c r="T13" s="195">
        <v>0</v>
      </c>
      <c r="U13" s="193">
        <v>3.42</v>
      </c>
      <c r="V13" s="193">
        <v>21.84</v>
      </c>
      <c r="W13" s="195">
        <v>10</v>
      </c>
      <c r="X13" s="195">
        <v>14.000000000000002</v>
      </c>
      <c r="Y13" s="193">
        <v>25.8</v>
      </c>
      <c r="Z13" s="193">
        <v>93</v>
      </c>
      <c r="AA13" s="196">
        <v>1.2</v>
      </c>
      <c r="AB13" s="195">
        <v>0</v>
      </c>
      <c r="AC13" s="183">
        <v>45.9</v>
      </c>
      <c r="AD13" s="183">
        <v>1.1000000000000001</v>
      </c>
      <c r="AE13" s="198">
        <v>4.92</v>
      </c>
      <c r="AF13" s="198">
        <v>0</v>
      </c>
      <c r="AG13" s="195">
        <v>0</v>
      </c>
      <c r="AH13" s="195">
        <v>20.231999999999999</v>
      </c>
      <c r="AI13" s="199">
        <v>37.68</v>
      </c>
      <c r="AJ13" s="199">
        <v>48.96</v>
      </c>
      <c r="AK13" s="198">
        <v>22.2</v>
      </c>
      <c r="AL13" s="198">
        <v>43</v>
      </c>
      <c r="AM13" s="199">
        <v>44.712000000000003</v>
      </c>
      <c r="AN13" s="199">
        <v>38.4</v>
      </c>
      <c r="AO13" s="207">
        <f t="shared" si="0"/>
        <v>7610.5920000000006</v>
      </c>
      <c r="AP13" s="207">
        <f t="shared" si="1"/>
        <v>654.92399999999998</v>
      </c>
      <c r="AQ13" s="207">
        <v>0</v>
      </c>
      <c r="AR13" s="207">
        <f t="shared" si="2"/>
        <v>8265.5159999999996</v>
      </c>
      <c r="AS13" s="207">
        <v>0</v>
      </c>
      <c r="AT13" s="207">
        <f t="shared" si="3"/>
        <v>8265.5159999999996</v>
      </c>
    </row>
    <row r="14" spans="1:46" ht="15.6" x14ac:dyDescent="0.25">
      <c r="A14" s="192" t="s">
        <v>13</v>
      </c>
      <c r="B14" s="183">
        <v>2090.4</v>
      </c>
      <c r="C14" s="183">
        <v>2594.4</v>
      </c>
      <c r="D14" s="183">
        <v>0.57599999999999996</v>
      </c>
      <c r="E14" s="193">
        <v>33.480000000000004</v>
      </c>
      <c r="F14" s="193">
        <v>46.800000000000004</v>
      </c>
      <c r="G14" s="194">
        <v>15.75</v>
      </c>
      <c r="H14" s="194">
        <v>12.15</v>
      </c>
      <c r="I14" s="195">
        <v>35.82</v>
      </c>
      <c r="J14" s="193">
        <v>8.82</v>
      </c>
      <c r="K14" s="195">
        <v>0</v>
      </c>
      <c r="L14" s="193">
        <v>6</v>
      </c>
      <c r="M14" s="196">
        <v>0</v>
      </c>
      <c r="N14" s="193">
        <v>83.2</v>
      </c>
      <c r="O14" s="195">
        <v>0</v>
      </c>
      <c r="P14" s="195">
        <v>0</v>
      </c>
      <c r="Q14" s="197">
        <v>2996.4</v>
      </c>
      <c r="R14" s="197">
        <v>1227.5999999999999</v>
      </c>
      <c r="S14" s="195">
        <v>0</v>
      </c>
      <c r="T14" s="195">
        <v>0</v>
      </c>
      <c r="U14" s="193">
        <v>6.18</v>
      </c>
      <c r="V14" s="193">
        <v>28.32</v>
      </c>
      <c r="W14" s="195">
        <v>11.200000000000001</v>
      </c>
      <c r="X14" s="195">
        <v>14.000000000000002</v>
      </c>
      <c r="Y14" s="193">
        <v>27</v>
      </c>
      <c r="Z14" s="193">
        <v>181.79999999999998</v>
      </c>
      <c r="AA14" s="196">
        <v>0.9</v>
      </c>
      <c r="AB14" s="195">
        <v>0</v>
      </c>
      <c r="AC14" s="183">
        <v>55.2</v>
      </c>
      <c r="AD14" s="183">
        <v>1.1000000000000001</v>
      </c>
      <c r="AE14" s="198">
        <v>4.92</v>
      </c>
      <c r="AF14" s="198">
        <v>0</v>
      </c>
      <c r="AG14" s="195">
        <v>0</v>
      </c>
      <c r="AH14" s="195">
        <v>23.448</v>
      </c>
      <c r="AI14" s="199">
        <v>40.559999999999995</v>
      </c>
      <c r="AJ14" s="199">
        <v>48.84</v>
      </c>
      <c r="AK14" s="198">
        <v>25.8</v>
      </c>
      <c r="AL14" s="198">
        <v>47.6</v>
      </c>
      <c r="AM14" s="199">
        <v>88.711920000000006</v>
      </c>
      <c r="AN14" s="199">
        <v>59.04</v>
      </c>
      <c r="AO14" s="207">
        <f t="shared" si="0"/>
        <v>8909.3760000000002</v>
      </c>
      <c r="AP14" s="207">
        <f t="shared" si="1"/>
        <v>906.63991999999985</v>
      </c>
      <c r="AQ14" s="207">
        <v>0</v>
      </c>
      <c r="AR14" s="207">
        <f t="shared" si="2"/>
        <v>9816.0159199999998</v>
      </c>
      <c r="AS14" s="207">
        <v>0</v>
      </c>
      <c r="AT14" s="207">
        <f t="shared" si="3"/>
        <v>9816.0159199999998</v>
      </c>
    </row>
    <row r="15" spans="1:46" ht="15.6" x14ac:dyDescent="0.25">
      <c r="A15" s="192" t="s">
        <v>14</v>
      </c>
      <c r="B15" s="183">
        <v>2472</v>
      </c>
      <c r="C15" s="183">
        <v>3132</v>
      </c>
      <c r="D15" s="183">
        <v>0.56000000000000005</v>
      </c>
      <c r="E15" s="193">
        <v>36.119999999999997</v>
      </c>
      <c r="F15" s="193">
        <v>44.519999999999996</v>
      </c>
      <c r="G15" s="194">
        <v>21.33</v>
      </c>
      <c r="H15" s="194">
        <v>13.860000000000001</v>
      </c>
      <c r="I15" s="195">
        <v>38.97</v>
      </c>
      <c r="J15" s="193">
        <v>10.35</v>
      </c>
      <c r="K15" s="195">
        <v>0</v>
      </c>
      <c r="L15" s="193">
        <v>6.2</v>
      </c>
      <c r="M15" s="196">
        <v>0</v>
      </c>
      <c r="N15" s="193">
        <v>107.30000000000003</v>
      </c>
      <c r="O15" s="195">
        <v>0</v>
      </c>
      <c r="P15" s="195">
        <v>0</v>
      </c>
      <c r="Q15" s="197">
        <v>3317.6</v>
      </c>
      <c r="R15" s="197">
        <v>1487.2</v>
      </c>
      <c r="S15" s="195">
        <v>0</v>
      </c>
      <c r="T15" s="195">
        <v>0</v>
      </c>
      <c r="U15" s="193">
        <v>5.82</v>
      </c>
      <c r="V15" s="193">
        <v>34.86</v>
      </c>
      <c r="W15" s="195">
        <v>11.6</v>
      </c>
      <c r="X15" s="195">
        <v>15.2</v>
      </c>
      <c r="Y15" s="193">
        <v>30</v>
      </c>
      <c r="Z15" s="193">
        <v>230.4</v>
      </c>
      <c r="AA15" s="196">
        <v>1.8</v>
      </c>
      <c r="AB15" s="195">
        <v>0</v>
      </c>
      <c r="AC15" s="183">
        <v>69.7</v>
      </c>
      <c r="AD15" s="183">
        <v>1</v>
      </c>
      <c r="AE15" s="198">
        <v>5.2799999999999994</v>
      </c>
      <c r="AF15" s="198">
        <v>0</v>
      </c>
      <c r="AG15" s="195">
        <v>0</v>
      </c>
      <c r="AH15" s="195">
        <v>14.304000000000002</v>
      </c>
      <c r="AI15" s="199">
        <v>39</v>
      </c>
      <c r="AJ15" s="199">
        <v>52.8</v>
      </c>
      <c r="AK15" s="198">
        <v>27.200000000000003</v>
      </c>
      <c r="AL15" s="198">
        <v>50.4</v>
      </c>
      <c r="AM15" s="199">
        <v>90.728100000000012</v>
      </c>
      <c r="AN15" s="199">
        <v>83.76</v>
      </c>
      <c r="AO15" s="207">
        <f t="shared" si="0"/>
        <v>10409.36</v>
      </c>
      <c r="AP15" s="207">
        <f t="shared" si="1"/>
        <v>1042.5020999999999</v>
      </c>
      <c r="AQ15" s="207">
        <v>0</v>
      </c>
      <c r="AR15" s="207">
        <f t="shared" si="2"/>
        <v>11451.8621</v>
      </c>
      <c r="AS15" s="207">
        <v>0</v>
      </c>
      <c r="AT15" s="207">
        <f t="shared" si="3"/>
        <v>11451.8621</v>
      </c>
    </row>
    <row r="16" spans="1:46" ht="15.6" x14ac:dyDescent="0.25">
      <c r="A16" s="192" t="s">
        <v>15</v>
      </c>
      <c r="B16" s="183">
        <v>2755.2</v>
      </c>
      <c r="C16" s="183">
        <v>3415.2</v>
      </c>
      <c r="D16" s="183">
        <v>0.54400000000000004</v>
      </c>
      <c r="E16" s="193">
        <v>38.880000000000003</v>
      </c>
      <c r="F16" s="193">
        <v>46.68</v>
      </c>
      <c r="G16" s="194">
        <v>23.400000000000002</v>
      </c>
      <c r="H16" s="194">
        <v>17.099999999999998</v>
      </c>
      <c r="I16" s="195">
        <v>38.070000000000007</v>
      </c>
      <c r="J16" s="193">
        <v>9.629999999999999</v>
      </c>
      <c r="K16" s="195">
        <v>0</v>
      </c>
      <c r="L16" s="193">
        <v>11.9</v>
      </c>
      <c r="M16" s="196">
        <v>0</v>
      </c>
      <c r="N16" s="193">
        <v>116.49999999999999</v>
      </c>
      <c r="O16" s="195">
        <v>0</v>
      </c>
      <c r="P16" s="195">
        <v>0</v>
      </c>
      <c r="Q16" s="197">
        <v>3682.8</v>
      </c>
      <c r="R16" s="197">
        <v>1821.6</v>
      </c>
      <c r="S16" s="195">
        <v>0</v>
      </c>
      <c r="T16" s="195">
        <v>0</v>
      </c>
      <c r="U16" s="193">
        <v>4.8599999999999994</v>
      </c>
      <c r="V16" s="193">
        <v>37.980000000000004</v>
      </c>
      <c r="W16" s="195">
        <v>12</v>
      </c>
      <c r="X16" s="195">
        <v>17.2</v>
      </c>
      <c r="Y16" s="193">
        <v>34.200000000000003</v>
      </c>
      <c r="Z16" s="193">
        <v>228.6</v>
      </c>
      <c r="AA16" s="196">
        <v>1.5</v>
      </c>
      <c r="AB16" s="195">
        <v>0</v>
      </c>
      <c r="AC16" s="183">
        <v>79.599999999999994</v>
      </c>
      <c r="AD16" s="183">
        <v>0.9</v>
      </c>
      <c r="AE16" s="198">
        <v>8.4</v>
      </c>
      <c r="AF16" s="198">
        <v>0</v>
      </c>
      <c r="AG16" s="195">
        <v>0</v>
      </c>
      <c r="AH16" s="195">
        <v>9.7920000000000016</v>
      </c>
      <c r="AI16" s="199">
        <v>39.24</v>
      </c>
      <c r="AJ16" s="199">
        <v>49.68</v>
      </c>
      <c r="AK16" s="198">
        <v>27.200000000000003</v>
      </c>
      <c r="AL16" s="198">
        <v>48</v>
      </c>
      <c r="AM16" s="199">
        <v>95.768549999999991</v>
      </c>
      <c r="AN16" s="199">
        <v>98.039999999999992</v>
      </c>
      <c r="AO16" s="207">
        <f t="shared" si="0"/>
        <v>11675.343999999999</v>
      </c>
      <c r="AP16" s="207">
        <f t="shared" si="1"/>
        <v>1095.1205500000001</v>
      </c>
      <c r="AQ16" s="207">
        <v>0</v>
      </c>
      <c r="AR16" s="207">
        <f t="shared" si="2"/>
        <v>12770.464549999999</v>
      </c>
      <c r="AS16" s="207">
        <v>0</v>
      </c>
      <c r="AT16" s="207">
        <f t="shared" si="3"/>
        <v>12770.464549999999</v>
      </c>
    </row>
    <row r="17" spans="1:46" ht="15.6" x14ac:dyDescent="0.25">
      <c r="A17" s="192" t="s">
        <v>16</v>
      </c>
      <c r="B17" s="183">
        <v>3002.4</v>
      </c>
      <c r="C17" s="183">
        <v>3602.4</v>
      </c>
      <c r="D17" s="183">
        <v>0.52800000000000002</v>
      </c>
      <c r="E17" s="193">
        <v>48.120000000000005</v>
      </c>
      <c r="F17" s="193">
        <v>45.12</v>
      </c>
      <c r="G17" s="194">
        <v>30.689999999999998</v>
      </c>
      <c r="H17" s="194">
        <v>16.200000000000003</v>
      </c>
      <c r="I17" s="195">
        <v>34.92</v>
      </c>
      <c r="J17" s="193">
        <v>9.5400000000000009</v>
      </c>
      <c r="K17" s="195">
        <v>0</v>
      </c>
      <c r="L17" s="193">
        <v>14.9</v>
      </c>
      <c r="M17" s="196">
        <v>0</v>
      </c>
      <c r="N17" s="193">
        <v>121.49999999999999</v>
      </c>
      <c r="O17" s="195">
        <v>0</v>
      </c>
      <c r="P17" s="195">
        <v>0</v>
      </c>
      <c r="Q17" s="197">
        <v>4008.4</v>
      </c>
      <c r="R17" s="197">
        <v>2081.1999999999998</v>
      </c>
      <c r="S17" s="195">
        <v>0</v>
      </c>
      <c r="T17" s="195">
        <v>0</v>
      </c>
      <c r="U17" s="193">
        <v>4.92</v>
      </c>
      <c r="V17" s="193">
        <v>38.28</v>
      </c>
      <c r="W17" s="195">
        <v>13.200000000000001</v>
      </c>
      <c r="X17" s="195">
        <v>19.600000000000001</v>
      </c>
      <c r="Y17" s="193">
        <v>32.4</v>
      </c>
      <c r="Z17" s="193">
        <v>225</v>
      </c>
      <c r="AA17" s="196">
        <v>1.8</v>
      </c>
      <c r="AB17" s="195">
        <v>0</v>
      </c>
      <c r="AC17" s="183">
        <v>84.9</v>
      </c>
      <c r="AD17" s="183">
        <v>1</v>
      </c>
      <c r="AE17" s="198">
        <v>7.5600000000000005</v>
      </c>
      <c r="AF17" s="198">
        <v>0</v>
      </c>
      <c r="AG17" s="195">
        <v>0</v>
      </c>
      <c r="AH17" s="195">
        <v>9.0240000000000009</v>
      </c>
      <c r="AI17" s="199">
        <v>43.08</v>
      </c>
      <c r="AJ17" s="199">
        <v>48.72</v>
      </c>
      <c r="AK17" s="198">
        <v>28</v>
      </c>
      <c r="AL17" s="198">
        <v>50.6</v>
      </c>
      <c r="AM17" s="199">
        <v>100.80900000000001</v>
      </c>
      <c r="AN17" s="199">
        <v>109.44</v>
      </c>
      <c r="AO17" s="207">
        <f t="shared" si="0"/>
        <v>12694.928</v>
      </c>
      <c r="AP17" s="207">
        <f t="shared" si="1"/>
        <v>1139.3230000000001</v>
      </c>
      <c r="AQ17" s="207">
        <v>0</v>
      </c>
      <c r="AR17" s="207">
        <f t="shared" si="2"/>
        <v>13834.251</v>
      </c>
      <c r="AS17" s="207">
        <v>0</v>
      </c>
      <c r="AT17" s="207">
        <f t="shared" si="3"/>
        <v>13834.251</v>
      </c>
    </row>
    <row r="18" spans="1:46" ht="15.6" x14ac:dyDescent="0.25">
      <c r="A18" s="192" t="s">
        <v>17</v>
      </c>
      <c r="B18" s="183">
        <v>2928</v>
      </c>
      <c r="C18" s="183">
        <v>3583.2</v>
      </c>
      <c r="D18" s="183">
        <v>0.52800000000000002</v>
      </c>
      <c r="E18" s="193">
        <v>52.08</v>
      </c>
      <c r="F18" s="193">
        <v>48.480000000000004</v>
      </c>
      <c r="G18" s="194">
        <v>32.67</v>
      </c>
      <c r="H18" s="194">
        <v>17.64</v>
      </c>
      <c r="I18" s="195">
        <v>33.750000000000007</v>
      </c>
      <c r="J18" s="193">
        <v>9.5400000000000009</v>
      </c>
      <c r="K18" s="195">
        <v>0</v>
      </c>
      <c r="L18" s="193">
        <v>15.9</v>
      </c>
      <c r="M18" s="196">
        <v>0</v>
      </c>
      <c r="N18" s="193">
        <v>126.6</v>
      </c>
      <c r="O18" s="195">
        <v>0</v>
      </c>
      <c r="P18" s="195">
        <v>0</v>
      </c>
      <c r="Q18" s="197">
        <v>4114</v>
      </c>
      <c r="R18" s="197">
        <v>2107.6</v>
      </c>
      <c r="S18" s="195">
        <v>0</v>
      </c>
      <c r="T18" s="195">
        <v>0</v>
      </c>
      <c r="U18" s="193">
        <v>5.7</v>
      </c>
      <c r="V18" s="193">
        <v>38.04</v>
      </c>
      <c r="W18" s="195">
        <v>13.600000000000001</v>
      </c>
      <c r="X18" s="195">
        <v>21.2</v>
      </c>
      <c r="Y18" s="193">
        <v>36</v>
      </c>
      <c r="Z18" s="193">
        <v>232.20000000000002</v>
      </c>
      <c r="AA18" s="196">
        <v>1.5</v>
      </c>
      <c r="AB18" s="195">
        <v>0</v>
      </c>
      <c r="AC18" s="183">
        <v>84.1</v>
      </c>
      <c r="AD18" s="183">
        <v>0.9</v>
      </c>
      <c r="AE18" s="198">
        <v>6.24</v>
      </c>
      <c r="AF18" s="198">
        <v>0</v>
      </c>
      <c r="AG18" s="195">
        <v>0</v>
      </c>
      <c r="AH18" s="195">
        <v>9.8640000000000008</v>
      </c>
      <c r="AI18" s="199">
        <v>42.120000000000005</v>
      </c>
      <c r="AJ18" s="199">
        <v>48.96</v>
      </c>
      <c r="AK18" s="198">
        <v>29</v>
      </c>
      <c r="AL18" s="198">
        <v>48.2</v>
      </c>
      <c r="AM18" s="199">
        <v>101.81709000000001</v>
      </c>
      <c r="AN18" s="199">
        <v>114.84</v>
      </c>
      <c r="AO18" s="207">
        <f t="shared" si="0"/>
        <v>12733.328</v>
      </c>
      <c r="AP18" s="207">
        <f t="shared" si="1"/>
        <v>1170.94109</v>
      </c>
      <c r="AQ18" s="207">
        <v>0</v>
      </c>
      <c r="AR18" s="207">
        <f t="shared" si="2"/>
        <v>13904.26909</v>
      </c>
      <c r="AS18" s="207">
        <v>0</v>
      </c>
      <c r="AT18" s="207">
        <f t="shared" si="3"/>
        <v>13904.26909</v>
      </c>
    </row>
    <row r="19" spans="1:46" ht="15.6" x14ac:dyDescent="0.25">
      <c r="A19" s="192" t="s">
        <v>18</v>
      </c>
      <c r="B19" s="183">
        <v>3038.4</v>
      </c>
      <c r="C19" s="183">
        <v>3624</v>
      </c>
      <c r="D19" s="183">
        <v>0.52800000000000002</v>
      </c>
      <c r="E19" s="193">
        <v>54</v>
      </c>
      <c r="F19" s="193">
        <v>49.320000000000007</v>
      </c>
      <c r="G19" s="194">
        <v>32.400000000000006</v>
      </c>
      <c r="H19" s="194">
        <v>17.189999999999998</v>
      </c>
      <c r="I19" s="195">
        <v>34.92</v>
      </c>
      <c r="J19" s="193">
        <v>9</v>
      </c>
      <c r="K19" s="195">
        <v>0</v>
      </c>
      <c r="L19" s="193">
        <v>13.600000000000001</v>
      </c>
      <c r="M19" s="196">
        <v>0</v>
      </c>
      <c r="N19" s="193">
        <v>129.6</v>
      </c>
      <c r="O19" s="195">
        <v>0</v>
      </c>
      <c r="P19" s="195">
        <v>0</v>
      </c>
      <c r="Q19" s="197">
        <v>4171.2</v>
      </c>
      <c r="R19" s="197">
        <v>2116.4</v>
      </c>
      <c r="S19" s="195">
        <v>0</v>
      </c>
      <c r="T19" s="195">
        <v>0</v>
      </c>
      <c r="U19" s="193">
        <v>6.4799999999999995</v>
      </c>
      <c r="V19" s="193">
        <v>40.020000000000003</v>
      </c>
      <c r="W19" s="195">
        <v>13.600000000000001</v>
      </c>
      <c r="X19" s="195">
        <v>19.2</v>
      </c>
      <c r="Y19" s="193">
        <v>35.4</v>
      </c>
      <c r="Z19" s="193">
        <v>240</v>
      </c>
      <c r="AA19" s="196">
        <v>1.8</v>
      </c>
      <c r="AB19" s="195">
        <v>0</v>
      </c>
      <c r="AC19" s="183">
        <v>86.1</v>
      </c>
      <c r="AD19" s="183">
        <v>0.9</v>
      </c>
      <c r="AE19" s="198">
        <v>5.2799999999999994</v>
      </c>
      <c r="AF19" s="198">
        <v>0</v>
      </c>
      <c r="AG19" s="195">
        <v>0</v>
      </c>
      <c r="AH19" s="195">
        <v>9.4080000000000013</v>
      </c>
      <c r="AI19" s="199">
        <v>45.000000000000007</v>
      </c>
      <c r="AJ19" s="199">
        <v>47.519999999999996</v>
      </c>
      <c r="AK19" s="198">
        <v>31.2</v>
      </c>
      <c r="AL19" s="198">
        <v>52</v>
      </c>
      <c r="AM19" s="199">
        <v>90.728100000000012</v>
      </c>
      <c r="AN19" s="199">
        <v>119.76</v>
      </c>
      <c r="AO19" s="207">
        <f t="shared" si="0"/>
        <v>12950.528</v>
      </c>
      <c r="AP19" s="207">
        <f t="shared" si="1"/>
        <v>1184.4260999999999</v>
      </c>
      <c r="AQ19" s="207">
        <v>0</v>
      </c>
      <c r="AR19" s="207">
        <f t="shared" si="2"/>
        <v>14134.954100000001</v>
      </c>
      <c r="AS19" s="207">
        <v>0</v>
      </c>
      <c r="AT19" s="207">
        <f t="shared" si="3"/>
        <v>14134.954100000001</v>
      </c>
    </row>
    <row r="20" spans="1:46" ht="15.6" x14ac:dyDescent="0.25">
      <c r="A20" s="192" t="s">
        <v>19</v>
      </c>
      <c r="B20" s="183">
        <v>2990.4</v>
      </c>
      <c r="C20" s="183">
        <v>3597.6</v>
      </c>
      <c r="D20" s="183">
        <v>0.51200000000000001</v>
      </c>
      <c r="E20" s="193">
        <v>50.040000000000006</v>
      </c>
      <c r="F20" s="193">
        <v>49.320000000000007</v>
      </c>
      <c r="G20" s="194">
        <v>32.49</v>
      </c>
      <c r="H20" s="194">
        <v>15.93</v>
      </c>
      <c r="I20" s="195">
        <v>35.639999999999993</v>
      </c>
      <c r="J20" s="193">
        <v>8.1900000000000013</v>
      </c>
      <c r="K20" s="195">
        <v>0</v>
      </c>
      <c r="L20" s="193">
        <v>17.7</v>
      </c>
      <c r="M20" s="196">
        <v>0</v>
      </c>
      <c r="N20" s="193">
        <v>120.1</v>
      </c>
      <c r="O20" s="195">
        <v>0</v>
      </c>
      <c r="P20" s="195">
        <v>0</v>
      </c>
      <c r="Q20" s="197">
        <v>3968.8</v>
      </c>
      <c r="R20" s="197">
        <v>2138.4</v>
      </c>
      <c r="S20" s="195">
        <v>0</v>
      </c>
      <c r="T20" s="195">
        <v>0</v>
      </c>
      <c r="U20" s="193">
        <v>7.92</v>
      </c>
      <c r="V20" s="193">
        <v>39.660000000000004</v>
      </c>
      <c r="W20" s="195">
        <v>15.6</v>
      </c>
      <c r="X20" s="195">
        <v>20.8</v>
      </c>
      <c r="Y20" s="193">
        <v>38.4</v>
      </c>
      <c r="Z20" s="193">
        <v>237.6</v>
      </c>
      <c r="AA20" s="196">
        <v>2.1</v>
      </c>
      <c r="AB20" s="195">
        <v>0</v>
      </c>
      <c r="AC20" s="183">
        <v>90.4</v>
      </c>
      <c r="AD20" s="183">
        <v>0.8</v>
      </c>
      <c r="AE20" s="198">
        <v>6.4799999999999995</v>
      </c>
      <c r="AF20" s="198">
        <v>0</v>
      </c>
      <c r="AG20" s="195">
        <v>0</v>
      </c>
      <c r="AH20" s="195">
        <v>8.136000000000001</v>
      </c>
      <c r="AI20" s="199">
        <v>44.28</v>
      </c>
      <c r="AJ20" s="199">
        <v>50.399999999999991</v>
      </c>
      <c r="AK20" s="198">
        <v>32.6</v>
      </c>
      <c r="AL20" s="198">
        <v>50.4</v>
      </c>
      <c r="AM20" s="199">
        <v>100.80900000000001</v>
      </c>
      <c r="AN20" s="199">
        <v>126.84</v>
      </c>
      <c r="AO20" s="207">
        <f t="shared" si="0"/>
        <v>12695.712</v>
      </c>
      <c r="AP20" s="207">
        <f t="shared" si="1"/>
        <v>1202.6349999999998</v>
      </c>
      <c r="AQ20" s="207">
        <v>0</v>
      </c>
      <c r="AR20" s="207">
        <f t="shared" si="2"/>
        <v>13898.347</v>
      </c>
      <c r="AS20" s="207">
        <v>0</v>
      </c>
      <c r="AT20" s="207">
        <f t="shared" si="3"/>
        <v>13898.347</v>
      </c>
    </row>
    <row r="21" spans="1:46" ht="15.6" x14ac:dyDescent="0.25">
      <c r="A21" s="192" t="s">
        <v>20</v>
      </c>
      <c r="B21" s="183">
        <v>2964</v>
      </c>
      <c r="C21" s="183">
        <v>3496.8</v>
      </c>
      <c r="D21" s="183">
        <v>0.52800000000000002</v>
      </c>
      <c r="E21" s="193">
        <v>52.08</v>
      </c>
      <c r="F21" s="193">
        <v>47.88</v>
      </c>
      <c r="G21" s="194">
        <v>31.950000000000006</v>
      </c>
      <c r="H21" s="194">
        <v>15.12</v>
      </c>
      <c r="I21" s="195">
        <v>34.289999999999992</v>
      </c>
      <c r="J21" s="193">
        <v>8.4599999999999991</v>
      </c>
      <c r="K21" s="195">
        <v>0</v>
      </c>
      <c r="L21" s="193">
        <v>17.300000000000004</v>
      </c>
      <c r="M21" s="196">
        <v>0</v>
      </c>
      <c r="N21" s="193">
        <v>117.19999999999999</v>
      </c>
      <c r="O21" s="195">
        <v>0</v>
      </c>
      <c r="P21" s="195">
        <v>0</v>
      </c>
      <c r="Q21" s="197">
        <v>4136</v>
      </c>
      <c r="R21" s="197">
        <v>2147.1999999999998</v>
      </c>
      <c r="S21" s="195">
        <v>0</v>
      </c>
      <c r="T21" s="195">
        <v>0</v>
      </c>
      <c r="U21" s="193">
        <v>7.5</v>
      </c>
      <c r="V21" s="193">
        <v>39.120000000000005</v>
      </c>
      <c r="W21" s="195">
        <v>15.2</v>
      </c>
      <c r="X21" s="195">
        <v>19.600000000000001</v>
      </c>
      <c r="Y21" s="193">
        <v>37.799999999999997</v>
      </c>
      <c r="Z21" s="193">
        <v>246</v>
      </c>
      <c r="AA21" s="196">
        <v>2.7</v>
      </c>
      <c r="AB21" s="195">
        <v>0</v>
      </c>
      <c r="AC21" s="183">
        <v>95.1</v>
      </c>
      <c r="AD21" s="183">
        <v>0.9</v>
      </c>
      <c r="AE21" s="198">
        <v>7.92</v>
      </c>
      <c r="AF21" s="198">
        <v>0</v>
      </c>
      <c r="AG21" s="195">
        <v>0</v>
      </c>
      <c r="AH21" s="195">
        <v>9.5519999999999996</v>
      </c>
      <c r="AI21" s="199">
        <v>42.72</v>
      </c>
      <c r="AJ21" s="199">
        <v>53.879999999999995</v>
      </c>
      <c r="AK21" s="198">
        <v>28</v>
      </c>
      <c r="AL21" s="198">
        <v>50.400000000000006</v>
      </c>
      <c r="AM21" s="199">
        <v>103.83327000000001</v>
      </c>
      <c r="AN21" s="199">
        <v>136.56</v>
      </c>
      <c r="AO21" s="207">
        <f t="shared" si="0"/>
        <v>12744.528000000002</v>
      </c>
      <c r="AP21" s="207">
        <f t="shared" si="1"/>
        <v>1221.0652700000001</v>
      </c>
      <c r="AQ21" s="207">
        <v>0</v>
      </c>
      <c r="AR21" s="207">
        <f t="shared" si="2"/>
        <v>13965.593270000001</v>
      </c>
      <c r="AS21" s="207">
        <v>0</v>
      </c>
      <c r="AT21" s="207">
        <f t="shared" si="3"/>
        <v>13965.593270000001</v>
      </c>
    </row>
    <row r="22" spans="1:46" ht="15.6" x14ac:dyDescent="0.25">
      <c r="A22" s="192" t="s">
        <v>21</v>
      </c>
      <c r="B22" s="183">
        <v>2750.4</v>
      </c>
      <c r="C22" s="183">
        <v>3100.8</v>
      </c>
      <c r="D22" s="183">
        <v>0.52800000000000002</v>
      </c>
      <c r="E22" s="193">
        <v>51</v>
      </c>
      <c r="F22" s="193">
        <v>42.48</v>
      </c>
      <c r="G22" s="194">
        <v>31.140000000000004</v>
      </c>
      <c r="H22" s="194">
        <v>13.860000000000001</v>
      </c>
      <c r="I22" s="195">
        <v>36.54</v>
      </c>
      <c r="J22" s="193">
        <v>7.8299999999999983</v>
      </c>
      <c r="K22" s="195">
        <v>0</v>
      </c>
      <c r="L22" s="193">
        <v>13.100000000000001</v>
      </c>
      <c r="M22" s="196">
        <v>0</v>
      </c>
      <c r="N22" s="193">
        <v>103.8</v>
      </c>
      <c r="O22" s="195">
        <v>0</v>
      </c>
      <c r="P22" s="195">
        <v>0</v>
      </c>
      <c r="Q22" s="197">
        <v>4122.8</v>
      </c>
      <c r="R22" s="197">
        <v>2151.6</v>
      </c>
      <c r="S22" s="195">
        <v>0</v>
      </c>
      <c r="T22" s="195">
        <v>0</v>
      </c>
      <c r="U22" s="193">
        <v>6.4799999999999995</v>
      </c>
      <c r="V22" s="193">
        <v>40.199999999999996</v>
      </c>
      <c r="W22" s="195">
        <v>14.799999999999999</v>
      </c>
      <c r="X22" s="195">
        <v>18.8</v>
      </c>
      <c r="Y22" s="193">
        <v>34.799999999999997</v>
      </c>
      <c r="Z22" s="193">
        <v>243.60000000000002</v>
      </c>
      <c r="AA22" s="196">
        <v>1.5</v>
      </c>
      <c r="AB22" s="195">
        <v>0</v>
      </c>
      <c r="AC22" s="183">
        <v>89.2</v>
      </c>
      <c r="AD22" s="183">
        <v>0.9</v>
      </c>
      <c r="AE22" s="198">
        <v>6.9599999999999991</v>
      </c>
      <c r="AF22" s="198">
        <v>0</v>
      </c>
      <c r="AG22" s="195">
        <v>0</v>
      </c>
      <c r="AH22" s="195">
        <v>9.8160000000000007</v>
      </c>
      <c r="AI22" s="199">
        <v>46.080000000000005</v>
      </c>
      <c r="AJ22" s="199">
        <v>55.679999999999993</v>
      </c>
      <c r="AK22" s="198">
        <v>28.4</v>
      </c>
      <c r="AL22" s="198">
        <v>52.400000000000006</v>
      </c>
      <c r="AM22" s="199">
        <v>104.84136000000001</v>
      </c>
      <c r="AN22" s="199">
        <v>129.6</v>
      </c>
      <c r="AO22" s="207">
        <f t="shared" si="0"/>
        <v>12126.128000000002</v>
      </c>
      <c r="AP22" s="207">
        <f t="shared" si="1"/>
        <v>1183.80736</v>
      </c>
      <c r="AQ22" s="207">
        <v>0</v>
      </c>
      <c r="AR22" s="207">
        <f t="shared" si="2"/>
        <v>13309.935360000003</v>
      </c>
      <c r="AS22" s="207">
        <v>0</v>
      </c>
      <c r="AT22" s="207">
        <f t="shared" si="3"/>
        <v>13309.935360000003</v>
      </c>
    </row>
    <row r="23" spans="1:46" ht="15.6" x14ac:dyDescent="0.25">
      <c r="A23" s="192" t="s">
        <v>22</v>
      </c>
      <c r="B23" s="183">
        <v>2320.8000000000002</v>
      </c>
      <c r="C23" s="183">
        <v>2599.1999999999998</v>
      </c>
      <c r="D23" s="183">
        <v>0.57599999999999996</v>
      </c>
      <c r="E23" s="193">
        <v>54.96</v>
      </c>
      <c r="F23" s="193">
        <v>40.919999999999995</v>
      </c>
      <c r="G23" s="194">
        <v>30.330000000000002</v>
      </c>
      <c r="H23" s="194">
        <v>14.850000000000001</v>
      </c>
      <c r="I23" s="195">
        <v>37.980000000000004</v>
      </c>
      <c r="J23" s="193">
        <v>8.5499999999999989</v>
      </c>
      <c r="K23" s="195">
        <v>0</v>
      </c>
      <c r="L23" s="193">
        <v>9.5</v>
      </c>
      <c r="M23" s="196">
        <v>0</v>
      </c>
      <c r="N23" s="193">
        <v>85.3</v>
      </c>
      <c r="O23" s="195">
        <v>0</v>
      </c>
      <c r="P23" s="195">
        <v>0</v>
      </c>
      <c r="Q23" s="197">
        <v>4070</v>
      </c>
      <c r="R23" s="197">
        <v>2094.4</v>
      </c>
      <c r="S23" s="195">
        <v>0</v>
      </c>
      <c r="T23" s="195">
        <v>0</v>
      </c>
      <c r="U23" s="193">
        <v>5.2799999999999994</v>
      </c>
      <c r="V23" s="193">
        <v>38.94</v>
      </c>
      <c r="W23" s="195">
        <v>14.399999999999999</v>
      </c>
      <c r="X23" s="195">
        <v>18.8</v>
      </c>
      <c r="Y23" s="193">
        <v>33</v>
      </c>
      <c r="Z23" s="193">
        <v>222</v>
      </c>
      <c r="AA23" s="196">
        <v>1.5</v>
      </c>
      <c r="AB23" s="195">
        <v>0</v>
      </c>
      <c r="AC23" s="183">
        <v>89.8</v>
      </c>
      <c r="AD23" s="183">
        <v>0.8</v>
      </c>
      <c r="AE23" s="198">
        <v>4.92</v>
      </c>
      <c r="AF23" s="198">
        <v>0</v>
      </c>
      <c r="AG23" s="195">
        <v>0</v>
      </c>
      <c r="AH23" s="195">
        <v>10.824000000000002</v>
      </c>
      <c r="AI23" s="199">
        <v>48.72</v>
      </c>
      <c r="AJ23" s="199">
        <v>53.76</v>
      </c>
      <c r="AK23" s="198">
        <v>30.799999999999997</v>
      </c>
      <c r="AL23" s="198">
        <v>58.2</v>
      </c>
      <c r="AM23" s="199">
        <v>102.82518</v>
      </c>
      <c r="AN23" s="199">
        <v>124.56</v>
      </c>
      <c r="AO23" s="207">
        <f t="shared" si="0"/>
        <v>11084.976000000001</v>
      </c>
      <c r="AP23" s="207">
        <f t="shared" si="1"/>
        <v>1141.5191799999998</v>
      </c>
      <c r="AQ23" s="207">
        <v>0</v>
      </c>
      <c r="AR23" s="207">
        <f t="shared" si="2"/>
        <v>12226.49518</v>
      </c>
      <c r="AS23" s="207">
        <v>0</v>
      </c>
      <c r="AT23" s="207">
        <f t="shared" si="3"/>
        <v>12226.49518</v>
      </c>
    </row>
    <row r="24" spans="1:46" ht="15.6" x14ac:dyDescent="0.25">
      <c r="A24" s="192" t="s">
        <v>23</v>
      </c>
      <c r="B24" s="183">
        <v>2251.1999999999998</v>
      </c>
      <c r="C24" s="183">
        <v>2402.4</v>
      </c>
      <c r="D24" s="183">
        <v>0.57599999999999996</v>
      </c>
      <c r="E24" s="193">
        <v>51.36</v>
      </c>
      <c r="F24" s="193">
        <v>44.64</v>
      </c>
      <c r="G24" s="194">
        <v>30.240000000000006</v>
      </c>
      <c r="H24" s="194">
        <v>15.209999999999999</v>
      </c>
      <c r="I24" s="195">
        <v>41.85</v>
      </c>
      <c r="J24" s="193">
        <v>12.33</v>
      </c>
      <c r="K24" s="195">
        <v>0</v>
      </c>
      <c r="L24" s="193">
        <v>10.4</v>
      </c>
      <c r="M24" s="196">
        <v>0</v>
      </c>
      <c r="N24" s="193">
        <v>78.100000000000009</v>
      </c>
      <c r="O24" s="195">
        <v>0</v>
      </c>
      <c r="P24" s="195">
        <v>0</v>
      </c>
      <c r="Q24" s="197">
        <v>4048</v>
      </c>
      <c r="R24" s="197">
        <v>2050.4</v>
      </c>
      <c r="S24" s="195">
        <v>0</v>
      </c>
      <c r="T24" s="195">
        <v>0</v>
      </c>
      <c r="U24" s="193">
        <v>5.52</v>
      </c>
      <c r="V24" s="193">
        <v>42.059999999999995</v>
      </c>
      <c r="W24" s="195">
        <v>12.8</v>
      </c>
      <c r="X24" s="195">
        <v>17.599999999999998</v>
      </c>
      <c r="Y24" s="193">
        <v>29.4</v>
      </c>
      <c r="Z24" s="193">
        <v>153</v>
      </c>
      <c r="AA24" s="196">
        <v>1.5</v>
      </c>
      <c r="AB24" s="195">
        <v>0</v>
      </c>
      <c r="AC24" s="183">
        <v>81.2</v>
      </c>
      <c r="AD24" s="183">
        <v>1</v>
      </c>
      <c r="AE24" s="198">
        <v>4.68</v>
      </c>
      <c r="AF24" s="198">
        <v>0</v>
      </c>
      <c r="AG24" s="195">
        <v>0</v>
      </c>
      <c r="AH24" s="195">
        <v>12.576000000000001</v>
      </c>
      <c r="AI24" s="199">
        <v>49.08</v>
      </c>
      <c r="AJ24" s="199">
        <v>57.839999999999996</v>
      </c>
      <c r="AK24" s="198">
        <v>31.200000000000003</v>
      </c>
      <c r="AL24" s="198">
        <v>56.2</v>
      </c>
      <c r="AM24" s="199">
        <v>100.80900000000001</v>
      </c>
      <c r="AN24" s="199">
        <v>100.44</v>
      </c>
      <c r="AO24" s="207">
        <f t="shared" si="0"/>
        <v>10752.575999999999</v>
      </c>
      <c r="AP24" s="207">
        <f t="shared" si="1"/>
        <v>1041.0350000000001</v>
      </c>
      <c r="AQ24" s="207">
        <v>0</v>
      </c>
      <c r="AR24" s="207">
        <f t="shared" si="2"/>
        <v>11793.610999999999</v>
      </c>
      <c r="AS24" s="207">
        <v>0</v>
      </c>
      <c r="AT24" s="207">
        <f t="shared" si="3"/>
        <v>11793.610999999999</v>
      </c>
    </row>
    <row r="25" spans="1:46" ht="15.6" x14ac:dyDescent="0.25">
      <c r="A25" s="192" t="s">
        <v>24</v>
      </c>
      <c r="B25" s="183">
        <v>2224.8000000000002</v>
      </c>
      <c r="C25" s="183">
        <v>2344.8000000000002</v>
      </c>
      <c r="D25" s="183">
        <v>0.57599999999999996</v>
      </c>
      <c r="E25" s="193">
        <v>56.04</v>
      </c>
      <c r="F25" s="193">
        <v>38.64</v>
      </c>
      <c r="G25" s="194">
        <v>28.890000000000004</v>
      </c>
      <c r="H25" s="194">
        <v>15.659999999999997</v>
      </c>
      <c r="I25" s="195">
        <v>44.01</v>
      </c>
      <c r="J25" s="193">
        <v>9.09</v>
      </c>
      <c r="K25" s="195">
        <v>0</v>
      </c>
      <c r="L25" s="193">
        <v>11.299999999999999</v>
      </c>
      <c r="M25" s="196">
        <v>0</v>
      </c>
      <c r="N25" s="193">
        <v>81.100000000000009</v>
      </c>
      <c r="O25" s="195">
        <v>0</v>
      </c>
      <c r="P25" s="195">
        <v>0</v>
      </c>
      <c r="Q25" s="197">
        <v>4034.8</v>
      </c>
      <c r="R25" s="197">
        <v>2002</v>
      </c>
      <c r="S25" s="195">
        <v>0</v>
      </c>
      <c r="T25" s="195">
        <v>0</v>
      </c>
      <c r="U25" s="193">
        <v>9.7799999999999994</v>
      </c>
      <c r="V25" s="193">
        <v>43.32</v>
      </c>
      <c r="W25" s="195">
        <v>11.200000000000001</v>
      </c>
      <c r="X25" s="195">
        <v>16.799999999999997</v>
      </c>
      <c r="Y25" s="193">
        <v>27.6</v>
      </c>
      <c r="Z25" s="193">
        <v>183</v>
      </c>
      <c r="AA25" s="196">
        <v>1.2</v>
      </c>
      <c r="AB25" s="195">
        <v>0</v>
      </c>
      <c r="AC25" s="183">
        <v>73.599999999999994</v>
      </c>
      <c r="AD25" s="183">
        <v>0.9</v>
      </c>
      <c r="AE25" s="198">
        <v>4.4399999999999995</v>
      </c>
      <c r="AF25" s="198">
        <v>0</v>
      </c>
      <c r="AG25" s="195">
        <v>0</v>
      </c>
      <c r="AH25" s="195">
        <v>11.112000000000002</v>
      </c>
      <c r="AI25" s="199">
        <v>59.52</v>
      </c>
      <c r="AJ25" s="199">
        <v>60</v>
      </c>
      <c r="AK25" s="198">
        <v>35</v>
      </c>
      <c r="AL25" s="198">
        <v>62.2</v>
      </c>
      <c r="AM25" s="199">
        <v>110.88990000000001</v>
      </c>
      <c r="AN25" s="199">
        <v>80.760000000000005</v>
      </c>
      <c r="AO25" s="207">
        <f t="shared" si="0"/>
        <v>10606.976000000001</v>
      </c>
      <c r="AP25" s="207">
        <f t="shared" si="1"/>
        <v>1076.0519000000002</v>
      </c>
      <c r="AQ25" s="207">
        <v>0</v>
      </c>
      <c r="AR25" s="207">
        <f t="shared" si="2"/>
        <v>11683.027900000001</v>
      </c>
      <c r="AS25" s="207">
        <v>0</v>
      </c>
      <c r="AT25" s="207">
        <f t="shared" si="3"/>
        <v>11683.027900000001</v>
      </c>
    </row>
    <row r="26" spans="1:46" ht="15.6" x14ac:dyDescent="0.25">
      <c r="A26" s="192" t="s">
        <v>25</v>
      </c>
      <c r="B26" s="183">
        <v>2076</v>
      </c>
      <c r="C26" s="183">
        <v>2304</v>
      </c>
      <c r="D26" s="183">
        <v>0.57599999999999996</v>
      </c>
      <c r="E26" s="193">
        <v>54.36</v>
      </c>
      <c r="F26" s="193">
        <v>38.64</v>
      </c>
      <c r="G26" s="194">
        <v>27.9</v>
      </c>
      <c r="H26" s="194">
        <v>15.3</v>
      </c>
      <c r="I26" s="195">
        <v>46.529999999999994</v>
      </c>
      <c r="J26" s="193">
        <v>13.23</v>
      </c>
      <c r="K26" s="195">
        <v>0</v>
      </c>
      <c r="L26" s="193">
        <v>8.8000000000000007</v>
      </c>
      <c r="M26" s="196">
        <v>0</v>
      </c>
      <c r="N26" s="193">
        <v>83.8</v>
      </c>
      <c r="O26" s="195">
        <v>0</v>
      </c>
      <c r="P26" s="195">
        <v>0</v>
      </c>
      <c r="Q26" s="197">
        <v>4039.2</v>
      </c>
      <c r="R26" s="197">
        <v>1971.2</v>
      </c>
      <c r="S26" s="195">
        <v>0</v>
      </c>
      <c r="T26" s="195">
        <v>0</v>
      </c>
      <c r="U26" s="193">
        <v>9.0600000000000023</v>
      </c>
      <c r="V26" s="193">
        <v>45.24</v>
      </c>
      <c r="W26" s="195">
        <v>10.4</v>
      </c>
      <c r="X26" s="195">
        <v>14.000000000000002</v>
      </c>
      <c r="Y26" s="193">
        <v>26.400000000000002</v>
      </c>
      <c r="Z26" s="193">
        <v>139.80000000000001</v>
      </c>
      <c r="AA26" s="196">
        <v>1.5</v>
      </c>
      <c r="AB26" s="195">
        <v>0</v>
      </c>
      <c r="AC26" s="183">
        <v>64.900000000000006</v>
      </c>
      <c r="AD26" s="183">
        <v>0.9</v>
      </c>
      <c r="AE26" s="198">
        <v>4.4399999999999995</v>
      </c>
      <c r="AF26" s="198">
        <v>0</v>
      </c>
      <c r="AG26" s="195">
        <v>0</v>
      </c>
      <c r="AH26" s="195">
        <v>11.280000000000001</v>
      </c>
      <c r="AI26" s="199">
        <v>60.96</v>
      </c>
      <c r="AJ26" s="199">
        <v>70.319999999999993</v>
      </c>
      <c r="AK26" s="198">
        <v>38.799999999999997</v>
      </c>
      <c r="AL26" s="198">
        <v>64.2</v>
      </c>
      <c r="AM26" s="199">
        <v>49.472999999999999</v>
      </c>
      <c r="AN26" s="199">
        <v>64.44</v>
      </c>
      <c r="AO26" s="207">
        <f t="shared" si="0"/>
        <v>10390.976000000001</v>
      </c>
      <c r="AP26" s="207">
        <f t="shared" si="1"/>
        <v>964.673</v>
      </c>
      <c r="AQ26" s="207">
        <v>0</v>
      </c>
      <c r="AR26" s="207">
        <f t="shared" si="2"/>
        <v>11355.649000000001</v>
      </c>
      <c r="AS26" s="207">
        <v>0</v>
      </c>
      <c r="AT26" s="207">
        <f t="shared" si="3"/>
        <v>11355.649000000001</v>
      </c>
    </row>
    <row r="27" spans="1:46" ht="15.6" x14ac:dyDescent="0.25">
      <c r="A27" s="192" t="s">
        <v>26</v>
      </c>
      <c r="B27" s="183">
        <v>1924.8</v>
      </c>
      <c r="C27" s="183">
        <v>2335.1999999999998</v>
      </c>
      <c r="D27" s="183">
        <v>0.59199999999999997</v>
      </c>
      <c r="E27" s="193">
        <v>49.92</v>
      </c>
      <c r="F27" s="193">
        <v>32.520000000000003</v>
      </c>
      <c r="G27" s="194">
        <v>27.540000000000003</v>
      </c>
      <c r="H27" s="194">
        <v>14.94</v>
      </c>
      <c r="I27" s="195">
        <v>48.33</v>
      </c>
      <c r="J27" s="193">
        <v>14.4</v>
      </c>
      <c r="K27" s="195">
        <v>0</v>
      </c>
      <c r="L27" s="193">
        <v>8.3000000000000007</v>
      </c>
      <c r="M27" s="196">
        <v>0</v>
      </c>
      <c r="N27" s="193">
        <v>76.5</v>
      </c>
      <c r="O27" s="195">
        <v>0</v>
      </c>
      <c r="P27" s="195">
        <v>0</v>
      </c>
      <c r="Q27" s="197">
        <v>3990.8</v>
      </c>
      <c r="R27" s="197">
        <v>1922.8</v>
      </c>
      <c r="S27" s="195">
        <v>0</v>
      </c>
      <c r="T27" s="195">
        <v>0</v>
      </c>
      <c r="U27" s="193">
        <v>10.199999999999999</v>
      </c>
      <c r="V27" s="193">
        <v>42.599999999999994</v>
      </c>
      <c r="W27" s="195">
        <v>10</v>
      </c>
      <c r="X27" s="195">
        <v>13.600000000000001</v>
      </c>
      <c r="Y27" s="193">
        <v>26.400000000000002</v>
      </c>
      <c r="Z27" s="193">
        <v>189.6</v>
      </c>
      <c r="AA27" s="196">
        <v>1.2</v>
      </c>
      <c r="AB27" s="195">
        <v>0</v>
      </c>
      <c r="AC27" s="183">
        <v>65.2</v>
      </c>
      <c r="AD27" s="183">
        <v>0.9</v>
      </c>
      <c r="AE27" s="198">
        <v>4.5599999999999996</v>
      </c>
      <c r="AF27" s="198">
        <v>0</v>
      </c>
      <c r="AG27" s="195">
        <v>0</v>
      </c>
      <c r="AH27" s="195">
        <v>14.040000000000001</v>
      </c>
      <c r="AI27" s="199">
        <v>61.08</v>
      </c>
      <c r="AJ27" s="199">
        <v>68.52</v>
      </c>
      <c r="AK27" s="198">
        <v>38.200000000000003</v>
      </c>
      <c r="AL27" s="198">
        <v>68.400000000000006</v>
      </c>
      <c r="AM27" s="199">
        <v>48.978270000000002</v>
      </c>
      <c r="AN27" s="199">
        <v>51.84</v>
      </c>
      <c r="AO27" s="207">
        <f t="shared" si="0"/>
        <v>10174.191999999999</v>
      </c>
      <c r="AP27" s="207">
        <f t="shared" si="1"/>
        <v>987.76827000000003</v>
      </c>
      <c r="AQ27" s="207">
        <v>0</v>
      </c>
      <c r="AR27" s="207">
        <f t="shared" si="2"/>
        <v>11161.96027</v>
      </c>
      <c r="AS27" s="207">
        <v>0</v>
      </c>
      <c r="AT27" s="207">
        <f t="shared" si="3"/>
        <v>11161.96027</v>
      </c>
    </row>
    <row r="28" spans="1:46" ht="15.6" x14ac:dyDescent="0.25">
      <c r="A28" s="192" t="s">
        <v>27</v>
      </c>
      <c r="B28" s="183">
        <v>1905.6</v>
      </c>
      <c r="C28" s="183">
        <v>2383.1999999999998</v>
      </c>
      <c r="D28" s="183">
        <v>0.59199999999999997</v>
      </c>
      <c r="E28" s="193">
        <v>43.92</v>
      </c>
      <c r="F28" s="193">
        <v>29.28</v>
      </c>
      <c r="G28" s="194">
        <v>27.45</v>
      </c>
      <c r="H28" s="194">
        <v>15.75</v>
      </c>
      <c r="I28" s="195">
        <v>56.25</v>
      </c>
      <c r="J28" s="193">
        <v>13.770000000000001</v>
      </c>
      <c r="K28" s="195">
        <v>0</v>
      </c>
      <c r="L28" s="193">
        <v>11.4</v>
      </c>
      <c r="M28" s="196">
        <v>0</v>
      </c>
      <c r="N28" s="193">
        <v>69.399999999999991</v>
      </c>
      <c r="O28" s="195">
        <v>0</v>
      </c>
      <c r="P28" s="195">
        <v>0</v>
      </c>
      <c r="Q28" s="197">
        <v>4074.4</v>
      </c>
      <c r="R28" s="197">
        <v>1962.4</v>
      </c>
      <c r="S28" s="195">
        <v>0</v>
      </c>
      <c r="T28" s="195">
        <v>0</v>
      </c>
      <c r="U28" s="193">
        <v>9.7200000000000006</v>
      </c>
      <c r="V28" s="193">
        <v>42.839999999999996</v>
      </c>
      <c r="W28" s="195">
        <v>9.6</v>
      </c>
      <c r="X28" s="195">
        <v>12.4</v>
      </c>
      <c r="Y28" s="193">
        <v>29.4</v>
      </c>
      <c r="Z28" s="193">
        <v>121.80000000000001</v>
      </c>
      <c r="AA28" s="196">
        <v>1.5</v>
      </c>
      <c r="AB28" s="195">
        <v>0</v>
      </c>
      <c r="AC28" s="183">
        <v>69.5</v>
      </c>
      <c r="AD28" s="183">
        <v>0.8</v>
      </c>
      <c r="AE28" s="198">
        <v>4.4399999999999995</v>
      </c>
      <c r="AF28" s="198">
        <v>0</v>
      </c>
      <c r="AG28" s="195">
        <v>0</v>
      </c>
      <c r="AH28" s="195">
        <v>15.024000000000001</v>
      </c>
      <c r="AI28" s="199">
        <v>59.76</v>
      </c>
      <c r="AJ28" s="199">
        <v>70.08</v>
      </c>
      <c r="AK28" s="198">
        <v>34.799999999999997</v>
      </c>
      <c r="AL28" s="198">
        <v>76.599999999999994</v>
      </c>
      <c r="AM28" s="199">
        <v>48.483540000000005</v>
      </c>
      <c r="AN28" s="199">
        <v>42.000000000000007</v>
      </c>
      <c r="AO28" s="207">
        <f t="shared" si="0"/>
        <v>10326.191999999999</v>
      </c>
      <c r="AP28" s="207">
        <f t="shared" si="1"/>
        <v>915.9675400000001</v>
      </c>
      <c r="AQ28" s="207">
        <v>0</v>
      </c>
      <c r="AR28" s="207">
        <f t="shared" si="2"/>
        <v>11242.159539999999</v>
      </c>
      <c r="AS28" s="207">
        <v>0</v>
      </c>
      <c r="AT28" s="207">
        <f t="shared" si="3"/>
        <v>11242.159539999999</v>
      </c>
    </row>
    <row r="29" spans="1:46" ht="15.6" x14ac:dyDescent="0.25">
      <c r="A29" s="192" t="s">
        <v>28</v>
      </c>
      <c r="B29" s="183">
        <v>1737.6</v>
      </c>
      <c r="C29" s="183">
        <v>2109.6</v>
      </c>
      <c r="D29" s="183">
        <v>0.59199999999999997</v>
      </c>
      <c r="E29" s="193">
        <v>34.559999999999995</v>
      </c>
      <c r="F29" s="193">
        <v>28.439999999999998</v>
      </c>
      <c r="G29" s="194">
        <v>27.9</v>
      </c>
      <c r="H29" s="194">
        <v>15.839999999999996</v>
      </c>
      <c r="I29" s="195">
        <v>54.18</v>
      </c>
      <c r="J29" s="193">
        <v>15.209999999999999</v>
      </c>
      <c r="K29" s="195">
        <v>0</v>
      </c>
      <c r="L29" s="193">
        <v>6.1</v>
      </c>
      <c r="M29" s="196">
        <v>0</v>
      </c>
      <c r="N29" s="193">
        <v>68</v>
      </c>
      <c r="O29" s="195">
        <v>0</v>
      </c>
      <c r="P29" s="195">
        <v>0</v>
      </c>
      <c r="Q29" s="197">
        <v>3502.4</v>
      </c>
      <c r="R29" s="197">
        <v>1412.4</v>
      </c>
      <c r="S29" s="195">
        <v>0</v>
      </c>
      <c r="T29" s="195">
        <v>0</v>
      </c>
      <c r="U29" s="193">
        <v>6.9</v>
      </c>
      <c r="V29" s="193">
        <v>30.48</v>
      </c>
      <c r="W29" s="195">
        <v>10</v>
      </c>
      <c r="X29" s="195">
        <v>13.600000000000001</v>
      </c>
      <c r="Y29" s="193">
        <v>31.2</v>
      </c>
      <c r="Z29" s="193">
        <v>179.39999999999998</v>
      </c>
      <c r="AA29" s="196">
        <v>1.2</v>
      </c>
      <c r="AB29" s="195">
        <v>0</v>
      </c>
      <c r="AC29" s="183">
        <v>66.3</v>
      </c>
      <c r="AD29" s="183">
        <v>0.9</v>
      </c>
      <c r="AE29" s="198">
        <v>4.5599999999999996</v>
      </c>
      <c r="AF29" s="198">
        <v>0</v>
      </c>
      <c r="AG29" s="195">
        <v>0</v>
      </c>
      <c r="AH29" s="195">
        <v>11.664000000000001</v>
      </c>
      <c r="AI29" s="199">
        <v>57.48</v>
      </c>
      <c r="AJ29" s="199">
        <v>66.72</v>
      </c>
      <c r="AK29" s="198">
        <v>34.4</v>
      </c>
      <c r="AL29" s="198">
        <v>69.400000000000006</v>
      </c>
      <c r="AM29" s="199">
        <v>44.525700000000001</v>
      </c>
      <c r="AN29" s="199">
        <v>36.479999999999997</v>
      </c>
      <c r="AO29" s="207">
        <f t="shared" si="0"/>
        <v>8762.5920000000006</v>
      </c>
      <c r="AP29" s="207">
        <f t="shared" si="1"/>
        <v>915.4396999999999</v>
      </c>
      <c r="AQ29" s="207">
        <v>0</v>
      </c>
      <c r="AR29" s="207">
        <f t="shared" si="2"/>
        <v>9678.0316999999995</v>
      </c>
      <c r="AS29" s="207">
        <v>0</v>
      </c>
      <c r="AT29" s="207">
        <f t="shared" si="3"/>
        <v>9678.0316999999995</v>
      </c>
    </row>
    <row r="30" spans="1:46" ht="15.6" x14ac:dyDescent="0.25">
      <c r="A30" s="192" t="s">
        <v>29</v>
      </c>
      <c r="B30" s="183">
        <v>1504.8</v>
      </c>
      <c r="C30" s="183">
        <v>1747.2</v>
      </c>
      <c r="D30" s="183">
        <v>0.60799999999999998</v>
      </c>
      <c r="E30" s="193">
        <v>29.4</v>
      </c>
      <c r="F30" s="193">
        <v>25.68</v>
      </c>
      <c r="G30" s="194">
        <v>24.39</v>
      </c>
      <c r="H30" s="194">
        <v>14.670000000000002</v>
      </c>
      <c r="I30" s="195">
        <v>46.17</v>
      </c>
      <c r="J30" s="193">
        <v>18.54</v>
      </c>
      <c r="K30" s="195">
        <v>0</v>
      </c>
      <c r="L30" s="193">
        <v>5.8</v>
      </c>
      <c r="M30" s="196">
        <v>0</v>
      </c>
      <c r="N30" s="193">
        <v>68.900000000000006</v>
      </c>
      <c r="O30" s="195">
        <v>0</v>
      </c>
      <c r="P30" s="195">
        <v>0</v>
      </c>
      <c r="Q30" s="197">
        <v>3066.8</v>
      </c>
      <c r="R30" s="197">
        <v>1086.8</v>
      </c>
      <c r="S30" s="195">
        <v>0</v>
      </c>
      <c r="T30" s="195">
        <v>0</v>
      </c>
      <c r="U30" s="193">
        <v>6.78</v>
      </c>
      <c r="V30" s="193">
        <v>26.580000000000002</v>
      </c>
      <c r="W30" s="195">
        <v>9.6</v>
      </c>
      <c r="X30" s="195">
        <v>14.399999999999999</v>
      </c>
      <c r="Y30" s="193">
        <v>33.6</v>
      </c>
      <c r="Z30" s="193">
        <v>114.6</v>
      </c>
      <c r="AA30" s="196">
        <v>1.5</v>
      </c>
      <c r="AB30" s="195">
        <v>0</v>
      </c>
      <c r="AC30" s="183">
        <v>63</v>
      </c>
      <c r="AD30" s="183">
        <v>0.8</v>
      </c>
      <c r="AE30" s="198">
        <v>4.5599999999999996</v>
      </c>
      <c r="AF30" s="198">
        <v>0</v>
      </c>
      <c r="AG30" s="195">
        <v>0</v>
      </c>
      <c r="AH30" s="195">
        <v>10.584</v>
      </c>
      <c r="AI30" s="199">
        <v>46.919999999999995</v>
      </c>
      <c r="AJ30" s="199">
        <v>54.120000000000005</v>
      </c>
      <c r="AK30" s="198">
        <v>29.4</v>
      </c>
      <c r="AL30" s="198">
        <v>55.400000000000006</v>
      </c>
      <c r="AM30" s="199">
        <v>37.599480000000007</v>
      </c>
      <c r="AN30" s="199">
        <v>34.799999999999997</v>
      </c>
      <c r="AO30" s="207">
        <f t="shared" si="0"/>
        <v>7406.2080000000005</v>
      </c>
      <c r="AP30" s="207">
        <f t="shared" si="1"/>
        <v>777.79347999999982</v>
      </c>
      <c r="AQ30" s="207">
        <v>0</v>
      </c>
      <c r="AR30" s="207">
        <f t="shared" si="2"/>
        <v>8184.0014800000008</v>
      </c>
      <c r="AS30" s="207">
        <v>0</v>
      </c>
      <c r="AT30" s="207">
        <f t="shared" si="3"/>
        <v>8184.0014800000008</v>
      </c>
    </row>
    <row r="31" spans="1:46" ht="124.8" x14ac:dyDescent="0.25">
      <c r="A31" s="127" t="s">
        <v>1150</v>
      </c>
      <c r="B31" s="200">
        <f>SUM(B7:B30)</f>
        <v>50479.200000000012</v>
      </c>
      <c r="C31" s="200">
        <f t="shared" ref="C31:AS31" si="4">SUM(C7:C30)</f>
        <v>59155.199999999997</v>
      </c>
      <c r="D31" s="200">
        <f t="shared" si="4"/>
        <v>13.712000000000007</v>
      </c>
      <c r="E31" s="200">
        <f t="shared" si="4"/>
        <v>950.99999999999989</v>
      </c>
      <c r="F31" s="200">
        <f t="shared" si="4"/>
        <v>832.91999999999973</v>
      </c>
      <c r="G31" s="200">
        <f t="shared" si="4"/>
        <v>583.19999999999993</v>
      </c>
      <c r="H31" s="200">
        <f t="shared" si="4"/>
        <v>331.56</v>
      </c>
      <c r="I31" s="200">
        <f t="shared" si="4"/>
        <v>866.69999999999993</v>
      </c>
      <c r="J31" s="200">
        <f t="shared" si="4"/>
        <v>236.97000000000003</v>
      </c>
      <c r="K31" s="200">
        <f t="shared" si="4"/>
        <v>0</v>
      </c>
      <c r="L31" s="200">
        <f t="shared" si="4"/>
        <v>220.40000000000006</v>
      </c>
      <c r="M31" s="200">
        <f t="shared" si="4"/>
        <v>0</v>
      </c>
      <c r="N31" s="200">
        <f t="shared" si="4"/>
        <v>2029.6</v>
      </c>
      <c r="O31" s="200">
        <f t="shared" si="4"/>
        <v>0</v>
      </c>
      <c r="P31" s="200">
        <f t="shared" si="4"/>
        <v>0</v>
      </c>
      <c r="Q31" s="200">
        <f t="shared" si="4"/>
        <v>84317.2</v>
      </c>
      <c r="R31" s="200">
        <f t="shared" si="4"/>
        <v>38588.000000000015</v>
      </c>
      <c r="S31" s="200">
        <f t="shared" si="4"/>
        <v>0</v>
      </c>
      <c r="T31" s="200">
        <f t="shared" si="4"/>
        <v>0</v>
      </c>
      <c r="U31" s="200">
        <f t="shared" si="4"/>
        <v>144.9</v>
      </c>
      <c r="V31" s="200">
        <f t="shared" si="4"/>
        <v>773.10000000000014</v>
      </c>
      <c r="W31" s="200">
        <f t="shared" si="4"/>
        <v>277.60000000000002</v>
      </c>
      <c r="X31" s="200">
        <f t="shared" si="4"/>
        <v>394.4</v>
      </c>
      <c r="Y31" s="200">
        <f t="shared" si="4"/>
        <v>775.8</v>
      </c>
      <c r="Z31" s="200">
        <f t="shared" si="4"/>
        <v>4137</v>
      </c>
      <c r="AA31" s="200">
        <f t="shared" si="4"/>
        <v>34.5</v>
      </c>
      <c r="AB31" s="200">
        <f t="shared" si="4"/>
        <v>0</v>
      </c>
      <c r="AC31" s="200">
        <f t="shared" si="4"/>
        <v>1640.3</v>
      </c>
      <c r="AD31" s="200">
        <f t="shared" si="4"/>
        <v>21.599999999999998</v>
      </c>
      <c r="AE31" s="200">
        <f t="shared" si="4"/>
        <v>130.68</v>
      </c>
      <c r="AF31" s="200">
        <f t="shared" si="4"/>
        <v>0</v>
      </c>
      <c r="AG31" s="200">
        <f t="shared" si="4"/>
        <v>0</v>
      </c>
      <c r="AH31" s="200">
        <f t="shared" si="4"/>
        <v>303.28800000000001</v>
      </c>
      <c r="AI31" s="200">
        <f t="shared" si="4"/>
        <v>1075.3200000000002</v>
      </c>
      <c r="AJ31" s="200">
        <f t="shared" si="4"/>
        <v>1251</v>
      </c>
      <c r="AK31" s="200">
        <f t="shared" si="4"/>
        <v>668.59999999999991</v>
      </c>
      <c r="AL31" s="200">
        <f t="shared" si="4"/>
        <v>1228.2000000000003</v>
      </c>
      <c r="AM31" s="200">
        <f t="shared" si="4"/>
        <v>1666.6522200000002</v>
      </c>
      <c r="AN31" s="200">
        <f t="shared" si="4"/>
        <v>1759.0799999999997</v>
      </c>
      <c r="AO31" s="200">
        <f t="shared" si="4"/>
        <v>232553.31200000003</v>
      </c>
      <c r="AP31" s="200">
        <f t="shared" si="4"/>
        <v>22334.370220000001</v>
      </c>
      <c r="AQ31" s="200">
        <f t="shared" si="4"/>
        <v>0</v>
      </c>
      <c r="AR31" s="200">
        <f t="shared" si="4"/>
        <v>254887.68222000008</v>
      </c>
      <c r="AS31" s="200">
        <f t="shared" si="4"/>
        <v>0</v>
      </c>
      <c r="AT31" s="200">
        <f>SUM(B31:AN31)</f>
        <v>254887.68221999999</v>
      </c>
    </row>
    <row r="34" spans="1:20" ht="20.399999999999999" x14ac:dyDescent="0.35">
      <c r="A34" s="238" t="s">
        <v>1151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</row>
  </sheetData>
  <mergeCells count="3">
    <mergeCell ref="B2:AT2"/>
    <mergeCell ref="AO3:AQ3"/>
    <mergeCell ref="A34:T34"/>
  </mergeCells>
  <conditionalFormatting sqref="B4:AN4">
    <cfRule type="duplicateValues" dxfId="17" priority="1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0"/>
  <sheetViews>
    <sheetView view="pageBreakPreview" topLeftCell="A16" zoomScale="60" zoomScaleNormal="100" workbookViewId="0">
      <selection activeCell="S37" sqref="S37"/>
    </sheetView>
  </sheetViews>
  <sheetFormatPr defaultColWidth="9.21875" defaultRowHeight="14.4" x14ac:dyDescent="0.3"/>
  <cols>
    <col min="1" max="1" width="13.44140625" style="3" customWidth="1"/>
    <col min="2" max="10" width="9.21875" style="3"/>
    <col min="11" max="11" width="12.77734375" style="3" customWidth="1"/>
    <col min="12" max="16384" width="9.21875" style="3"/>
  </cols>
  <sheetData>
    <row r="1" spans="1:12" x14ac:dyDescent="0.3">
      <c r="A1" s="230" t="s">
        <v>58</v>
      </c>
      <c r="B1" s="231"/>
      <c r="C1" s="231"/>
      <c r="D1" s="231"/>
      <c r="E1" s="231"/>
      <c r="F1" s="231"/>
      <c r="G1" s="231"/>
      <c r="H1" s="231"/>
      <c r="I1" s="231"/>
      <c r="J1" s="231"/>
      <c r="K1" s="231" t="s">
        <v>1175</v>
      </c>
      <c r="L1" s="231"/>
    </row>
    <row r="2" spans="1:12" ht="15" customHeight="1" x14ac:dyDescent="0.3">
      <c r="A2" s="330" t="s">
        <v>1075</v>
      </c>
      <c r="B2" s="330"/>
      <c r="C2" s="328" t="s">
        <v>1161</v>
      </c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5" customHeight="1" x14ac:dyDescent="0.3">
      <c r="A3" s="331" t="s">
        <v>0</v>
      </c>
      <c r="B3" s="332" t="s">
        <v>238</v>
      </c>
      <c r="C3" s="332" t="s">
        <v>239</v>
      </c>
      <c r="D3" s="332" t="s">
        <v>240</v>
      </c>
      <c r="E3" s="332" t="s">
        <v>241</v>
      </c>
      <c r="F3" s="332" t="s">
        <v>242</v>
      </c>
      <c r="G3" s="335" t="s">
        <v>135</v>
      </c>
      <c r="H3" s="335"/>
      <c r="I3" s="335"/>
      <c r="J3" s="327" t="s">
        <v>2</v>
      </c>
      <c r="K3" s="327" t="s">
        <v>3</v>
      </c>
      <c r="L3" s="327" t="s">
        <v>127</v>
      </c>
    </row>
    <row r="4" spans="1:12" x14ac:dyDescent="0.3">
      <c r="A4" s="331"/>
      <c r="B4" s="333"/>
      <c r="C4" s="333" t="s">
        <v>239</v>
      </c>
      <c r="D4" s="333" t="s">
        <v>240</v>
      </c>
      <c r="E4" s="333" t="s">
        <v>241</v>
      </c>
      <c r="F4" s="333" t="s">
        <v>242</v>
      </c>
      <c r="G4" s="335"/>
      <c r="H4" s="335"/>
      <c r="I4" s="335"/>
      <c r="J4" s="327"/>
      <c r="K4" s="327"/>
      <c r="L4" s="327"/>
    </row>
    <row r="5" spans="1:12" x14ac:dyDescent="0.3">
      <c r="A5" s="331"/>
      <c r="B5" s="333"/>
      <c r="C5" s="333" t="s">
        <v>239</v>
      </c>
      <c r="D5" s="333" t="s">
        <v>240</v>
      </c>
      <c r="E5" s="333" t="s">
        <v>241</v>
      </c>
      <c r="F5" s="333" t="s">
        <v>242</v>
      </c>
      <c r="G5" s="327" t="s">
        <v>128</v>
      </c>
      <c r="H5" s="327" t="s">
        <v>129</v>
      </c>
      <c r="I5" s="327" t="s">
        <v>57</v>
      </c>
      <c r="J5" s="327"/>
      <c r="K5" s="327"/>
      <c r="L5" s="327"/>
    </row>
    <row r="6" spans="1:12" ht="15" customHeight="1" x14ac:dyDescent="0.3">
      <c r="A6" s="331"/>
      <c r="B6" s="333"/>
      <c r="C6" s="333" t="s">
        <v>239</v>
      </c>
      <c r="D6" s="333" t="s">
        <v>240</v>
      </c>
      <c r="E6" s="333" t="s">
        <v>241</v>
      </c>
      <c r="F6" s="333" t="s">
        <v>242</v>
      </c>
      <c r="G6" s="327"/>
      <c r="H6" s="327"/>
      <c r="I6" s="327"/>
      <c r="J6" s="327"/>
      <c r="K6" s="327"/>
      <c r="L6" s="329"/>
    </row>
    <row r="7" spans="1:12" x14ac:dyDescent="0.3">
      <c r="A7" s="331"/>
      <c r="B7" s="333"/>
      <c r="C7" s="333" t="s">
        <v>239</v>
      </c>
      <c r="D7" s="333" t="s">
        <v>240</v>
      </c>
      <c r="E7" s="333" t="s">
        <v>241</v>
      </c>
      <c r="F7" s="333" t="s">
        <v>242</v>
      </c>
      <c r="G7" s="327"/>
      <c r="H7" s="327"/>
      <c r="I7" s="327"/>
      <c r="J7" s="327"/>
      <c r="K7" s="327"/>
      <c r="L7" s="329"/>
    </row>
    <row r="8" spans="1:12" x14ac:dyDescent="0.3">
      <c r="A8" s="331"/>
      <c r="B8" s="333"/>
      <c r="C8" s="333" t="s">
        <v>239</v>
      </c>
      <c r="D8" s="333" t="s">
        <v>240</v>
      </c>
      <c r="E8" s="333" t="s">
        <v>241</v>
      </c>
      <c r="F8" s="333" t="s">
        <v>242</v>
      </c>
      <c r="G8" s="327"/>
      <c r="H8" s="327"/>
      <c r="I8" s="327"/>
      <c r="J8" s="327"/>
      <c r="K8" s="327"/>
      <c r="L8" s="329"/>
    </row>
    <row r="9" spans="1:12" x14ac:dyDescent="0.3">
      <c r="A9" s="331"/>
      <c r="B9" s="334"/>
      <c r="C9" s="334" t="s">
        <v>239</v>
      </c>
      <c r="D9" s="334" t="s">
        <v>240</v>
      </c>
      <c r="E9" s="334" t="s">
        <v>241</v>
      </c>
      <c r="F9" s="334" t="s">
        <v>242</v>
      </c>
      <c r="G9" s="327"/>
      <c r="H9" s="327"/>
      <c r="I9" s="327"/>
      <c r="J9" s="327"/>
      <c r="K9" s="327"/>
      <c r="L9" s="329"/>
    </row>
    <row r="10" spans="1:12" x14ac:dyDescent="0.3">
      <c r="A10" s="27"/>
      <c r="B10" s="28">
        <v>39810877</v>
      </c>
      <c r="C10" s="28">
        <v>33661804</v>
      </c>
      <c r="D10" s="28">
        <v>5001335</v>
      </c>
      <c r="E10" s="28">
        <v>4003402</v>
      </c>
      <c r="F10" s="28">
        <v>5001370</v>
      </c>
      <c r="G10" s="149"/>
      <c r="H10" s="149"/>
      <c r="I10" s="149"/>
      <c r="J10" s="149"/>
      <c r="K10" s="149"/>
      <c r="L10" s="168"/>
    </row>
    <row r="11" spans="1:12" x14ac:dyDescent="0.3">
      <c r="A11" s="27"/>
      <c r="B11" s="11" t="s">
        <v>146</v>
      </c>
      <c r="C11" s="11" t="s">
        <v>146</v>
      </c>
      <c r="D11" s="11" t="s">
        <v>145</v>
      </c>
      <c r="E11" s="11" t="s">
        <v>145</v>
      </c>
      <c r="F11" s="11" t="s">
        <v>145</v>
      </c>
      <c r="G11" s="149"/>
      <c r="H11" s="149"/>
      <c r="I11" s="149"/>
      <c r="J11" s="149"/>
      <c r="K11" s="149"/>
      <c r="L11" s="168"/>
    </row>
    <row r="12" spans="1:12" x14ac:dyDescent="0.3">
      <c r="A12" s="21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150">
        <v>6</v>
      </c>
      <c r="H12" s="150">
        <v>7</v>
      </c>
      <c r="I12" s="150">
        <v>8</v>
      </c>
      <c r="J12" s="150">
        <v>9</v>
      </c>
      <c r="K12" s="150">
        <v>10</v>
      </c>
      <c r="L12" s="150">
        <v>11</v>
      </c>
    </row>
    <row r="13" spans="1:12" x14ac:dyDescent="0.3">
      <c r="A13" s="164" t="s">
        <v>6</v>
      </c>
      <c r="B13" s="74">
        <v>19.96</v>
      </c>
      <c r="C13" s="74">
        <v>4.8600000000000003</v>
      </c>
      <c r="D13" s="74">
        <v>26.562427079788783</v>
      </c>
      <c r="E13" s="74">
        <v>7.4239332774863175E-3</v>
      </c>
      <c r="F13" s="74">
        <v>45.449306827619239</v>
      </c>
      <c r="G13" s="75">
        <f>D13+E13+F13</f>
        <v>72.019157840685509</v>
      </c>
      <c r="H13" s="75">
        <v>0</v>
      </c>
      <c r="I13" s="75">
        <f>B13+C13</f>
        <v>24.82</v>
      </c>
      <c r="J13" s="75">
        <f>G13+H13+I13</f>
        <v>96.839157840685516</v>
      </c>
      <c r="K13" s="75">
        <v>0</v>
      </c>
      <c r="L13" s="75">
        <f>J13</f>
        <v>96.839157840685516</v>
      </c>
    </row>
    <row r="14" spans="1:12" x14ac:dyDescent="0.3">
      <c r="A14" s="164" t="s">
        <v>7</v>
      </c>
      <c r="B14" s="74">
        <v>17.920000000000002</v>
      </c>
      <c r="C14" s="74">
        <v>4.08</v>
      </c>
      <c r="D14" s="74">
        <v>26.953051007432734</v>
      </c>
      <c r="E14" s="74">
        <v>7.5331087668611138E-3</v>
      </c>
      <c r="F14" s="74">
        <v>46.117678986848929</v>
      </c>
      <c r="G14" s="75">
        <f t="shared" ref="G14:G36" si="0">D14+E14+F14</f>
        <v>73.078263103048528</v>
      </c>
      <c r="H14" s="75">
        <v>0</v>
      </c>
      <c r="I14" s="75">
        <f t="shared" ref="I14:I36" si="1">B14+C14</f>
        <v>22</v>
      </c>
      <c r="J14" s="75">
        <f t="shared" ref="J14:J36" si="2">G14+H14+I14</f>
        <v>95.078263103048528</v>
      </c>
      <c r="K14" s="75">
        <v>0</v>
      </c>
      <c r="L14" s="75">
        <f t="shared" ref="L14:L36" si="3">J14</f>
        <v>95.078263103048528</v>
      </c>
    </row>
    <row r="15" spans="1:12" x14ac:dyDescent="0.3">
      <c r="A15" s="164" t="s">
        <v>8</v>
      </c>
      <c r="B15" s="74">
        <v>15.04</v>
      </c>
      <c r="C15" s="74">
        <v>4.04</v>
      </c>
      <c r="D15" s="74">
        <v>27.343674935076685</v>
      </c>
      <c r="E15" s="74">
        <v>7.6422842562359128E-3</v>
      </c>
      <c r="F15" s="74">
        <v>46.786051146078627</v>
      </c>
      <c r="G15" s="75">
        <f t="shared" si="0"/>
        <v>74.137368365411547</v>
      </c>
      <c r="H15" s="75">
        <v>0</v>
      </c>
      <c r="I15" s="75">
        <f t="shared" si="1"/>
        <v>19.079999999999998</v>
      </c>
      <c r="J15" s="75">
        <f t="shared" si="2"/>
        <v>93.217368365411545</v>
      </c>
      <c r="K15" s="75">
        <v>0</v>
      </c>
      <c r="L15" s="75">
        <f t="shared" si="3"/>
        <v>93.217368365411545</v>
      </c>
    </row>
    <row r="16" spans="1:12" x14ac:dyDescent="0.3">
      <c r="A16" s="164" t="s">
        <v>9</v>
      </c>
      <c r="B16" s="74">
        <v>13.6</v>
      </c>
      <c r="C16" s="74">
        <v>4</v>
      </c>
      <c r="D16" s="74">
        <v>29.296794573296449</v>
      </c>
      <c r="E16" s="74">
        <v>8.1881617031099099E-3</v>
      </c>
      <c r="F16" s="74">
        <v>50.127911942227101</v>
      </c>
      <c r="G16" s="75">
        <f t="shared" si="0"/>
        <v>79.432894677226656</v>
      </c>
      <c r="H16" s="75">
        <v>0</v>
      </c>
      <c r="I16" s="75">
        <f t="shared" si="1"/>
        <v>17.600000000000001</v>
      </c>
      <c r="J16" s="75">
        <f t="shared" si="2"/>
        <v>97.032894677226665</v>
      </c>
      <c r="K16" s="75">
        <v>0</v>
      </c>
      <c r="L16" s="75">
        <f t="shared" si="3"/>
        <v>97.032894677226665</v>
      </c>
    </row>
    <row r="17" spans="1:12" x14ac:dyDescent="0.3">
      <c r="A17" s="164" t="s">
        <v>10</v>
      </c>
      <c r="B17" s="74">
        <v>16.84</v>
      </c>
      <c r="C17" s="74">
        <v>4.24</v>
      </c>
      <c r="D17" s="74">
        <v>31.249914211516206</v>
      </c>
      <c r="E17" s="74">
        <v>8.7340391499839028E-3</v>
      </c>
      <c r="F17" s="74">
        <v>53.469772738375575</v>
      </c>
      <c r="G17" s="75">
        <f t="shared" si="0"/>
        <v>84.728420989041766</v>
      </c>
      <c r="H17" s="75">
        <v>0</v>
      </c>
      <c r="I17" s="75">
        <f t="shared" si="1"/>
        <v>21.08</v>
      </c>
      <c r="J17" s="75">
        <f t="shared" si="2"/>
        <v>105.80842098904176</v>
      </c>
      <c r="K17" s="75">
        <v>0</v>
      </c>
      <c r="L17" s="75">
        <f t="shared" si="3"/>
        <v>105.80842098904176</v>
      </c>
    </row>
    <row r="18" spans="1:12" x14ac:dyDescent="0.3">
      <c r="A18" s="164" t="s">
        <v>11</v>
      </c>
      <c r="B18" s="74">
        <v>17.32</v>
      </c>
      <c r="C18" s="74">
        <v>5.52</v>
      </c>
      <c r="D18" s="74">
        <v>35.156153487955741</v>
      </c>
      <c r="E18" s="74">
        <v>9.8257940437318902E-3</v>
      </c>
      <c r="F18" s="74">
        <v>60.153494330672522</v>
      </c>
      <c r="G18" s="75">
        <f t="shared" si="0"/>
        <v>95.319473612671999</v>
      </c>
      <c r="H18" s="75">
        <v>0</v>
      </c>
      <c r="I18" s="75">
        <f t="shared" si="1"/>
        <v>22.84</v>
      </c>
      <c r="J18" s="75">
        <f t="shared" si="2"/>
        <v>118.159473612672</v>
      </c>
      <c r="K18" s="75">
        <v>0</v>
      </c>
      <c r="L18" s="75">
        <f t="shared" si="3"/>
        <v>118.159473612672</v>
      </c>
    </row>
    <row r="19" spans="1:12" x14ac:dyDescent="0.3">
      <c r="A19" s="164" t="s">
        <v>12</v>
      </c>
      <c r="B19" s="74">
        <v>21.84</v>
      </c>
      <c r="C19" s="74">
        <v>16.079999999999998</v>
      </c>
      <c r="D19" s="74">
        <v>39.062392764395263</v>
      </c>
      <c r="E19" s="74">
        <v>1.0917548937479878E-2</v>
      </c>
      <c r="F19" s="74">
        <v>66.837215922969477</v>
      </c>
      <c r="G19" s="75">
        <f t="shared" si="0"/>
        <v>105.91052623630222</v>
      </c>
      <c r="H19" s="75">
        <v>0</v>
      </c>
      <c r="I19" s="75">
        <f t="shared" si="1"/>
        <v>37.92</v>
      </c>
      <c r="J19" s="75">
        <f t="shared" si="2"/>
        <v>143.83052623630221</v>
      </c>
      <c r="K19" s="75">
        <v>0</v>
      </c>
      <c r="L19" s="75">
        <f t="shared" si="3"/>
        <v>143.83052623630221</v>
      </c>
    </row>
    <row r="20" spans="1:12" x14ac:dyDescent="0.3">
      <c r="A20" s="164" t="s">
        <v>13</v>
      </c>
      <c r="B20" s="74">
        <v>27.32</v>
      </c>
      <c r="C20" s="74">
        <v>18.2</v>
      </c>
      <c r="D20" s="74">
        <v>39.45301669203922</v>
      </c>
      <c r="E20" s="74">
        <v>1.1026724426854677E-2</v>
      </c>
      <c r="F20" s="74">
        <v>67.505588082199168</v>
      </c>
      <c r="G20" s="75">
        <f t="shared" si="0"/>
        <v>106.96963149866525</v>
      </c>
      <c r="H20" s="75">
        <v>0</v>
      </c>
      <c r="I20" s="75">
        <f t="shared" si="1"/>
        <v>45.519999999999996</v>
      </c>
      <c r="J20" s="75">
        <f t="shared" si="2"/>
        <v>152.48963149866523</v>
      </c>
      <c r="K20" s="75">
        <v>0</v>
      </c>
      <c r="L20" s="75">
        <f t="shared" si="3"/>
        <v>152.48963149866523</v>
      </c>
    </row>
    <row r="21" spans="1:12" x14ac:dyDescent="0.3">
      <c r="A21" s="164" t="s">
        <v>14</v>
      </c>
      <c r="B21" s="74">
        <v>31</v>
      </c>
      <c r="C21" s="74">
        <v>17.98</v>
      </c>
      <c r="D21" s="74">
        <v>39.062392764395263</v>
      </c>
      <c r="E21" s="74">
        <v>1.0917548937479878E-2</v>
      </c>
      <c r="F21" s="74">
        <v>66.837215922969477</v>
      </c>
      <c r="G21" s="75">
        <f t="shared" si="0"/>
        <v>105.91052623630222</v>
      </c>
      <c r="H21" s="75">
        <v>0</v>
      </c>
      <c r="I21" s="75">
        <f t="shared" si="1"/>
        <v>48.980000000000004</v>
      </c>
      <c r="J21" s="75">
        <f t="shared" si="2"/>
        <v>154.89052623630221</v>
      </c>
      <c r="K21" s="75">
        <v>0</v>
      </c>
      <c r="L21" s="75">
        <f t="shared" si="3"/>
        <v>154.89052623630221</v>
      </c>
    </row>
    <row r="22" spans="1:12" x14ac:dyDescent="0.3">
      <c r="A22" s="164" t="s">
        <v>15</v>
      </c>
      <c r="B22" s="74">
        <v>27.16</v>
      </c>
      <c r="C22" s="74">
        <v>18.02</v>
      </c>
      <c r="D22" s="74">
        <v>35.156153487955741</v>
      </c>
      <c r="E22" s="74">
        <v>9.8257940437318902E-3</v>
      </c>
      <c r="F22" s="74">
        <v>60.153494330672522</v>
      </c>
      <c r="G22" s="75">
        <f t="shared" si="0"/>
        <v>95.319473612671999</v>
      </c>
      <c r="H22" s="75">
        <v>0</v>
      </c>
      <c r="I22" s="75">
        <f t="shared" si="1"/>
        <v>45.18</v>
      </c>
      <c r="J22" s="75">
        <f t="shared" si="2"/>
        <v>140.49947361267201</v>
      </c>
      <c r="K22" s="75">
        <v>0</v>
      </c>
      <c r="L22" s="75">
        <f t="shared" si="3"/>
        <v>140.49947361267201</v>
      </c>
    </row>
    <row r="23" spans="1:12" x14ac:dyDescent="0.3">
      <c r="A23" s="164" t="s">
        <v>16</v>
      </c>
      <c r="B23" s="74">
        <v>26.96</v>
      </c>
      <c r="C23" s="74">
        <v>20.3</v>
      </c>
      <c r="D23" s="74">
        <v>64.426192997714935</v>
      </c>
      <c r="E23" s="74">
        <v>3.6391829791599592E-2</v>
      </c>
      <c r="F23" s="74">
        <v>128.14014008161664</v>
      </c>
      <c r="G23" s="75">
        <f t="shared" si="0"/>
        <v>192.60272490912317</v>
      </c>
      <c r="H23" s="75">
        <v>0</v>
      </c>
      <c r="I23" s="75">
        <f t="shared" si="1"/>
        <v>47.260000000000005</v>
      </c>
      <c r="J23" s="75">
        <f t="shared" si="2"/>
        <v>239.86272490912319</v>
      </c>
      <c r="K23" s="75">
        <v>0</v>
      </c>
      <c r="L23" s="75">
        <f t="shared" si="3"/>
        <v>239.86272490912319</v>
      </c>
    </row>
    <row r="24" spans="1:12" x14ac:dyDescent="0.3">
      <c r="A24" s="164" t="s">
        <v>17</v>
      </c>
      <c r="B24" s="74">
        <v>25.4</v>
      </c>
      <c r="C24" s="74">
        <v>17.559999999999999</v>
      </c>
      <c r="D24" s="74">
        <v>65.714716857669231</v>
      </c>
      <c r="E24" s="74">
        <v>3.1712880246965357E-2</v>
      </c>
      <c r="F24" s="74">
        <v>130.70294288324897</v>
      </c>
      <c r="G24" s="75">
        <f t="shared" si="0"/>
        <v>196.44937262116517</v>
      </c>
      <c r="H24" s="75">
        <v>0</v>
      </c>
      <c r="I24" s="75">
        <f t="shared" si="1"/>
        <v>42.959999999999994</v>
      </c>
      <c r="J24" s="75">
        <f t="shared" si="2"/>
        <v>239.40937262116518</v>
      </c>
      <c r="K24" s="75">
        <v>0</v>
      </c>
      <c r="L24" s="75">
        <f t="shared" si="3"/>
        <v>239.40937262116518</v>
      </c>
    </row>
    <row r="25" spans="1:12" x14ac:dyDescent="0.3">
      <c r="A25" s="164" t="s">
        <v>18</v>
      </c>
      <c r="B25" s="74">
        <v>27.88</v>
      </c>
      <c r="C25" s="74">
        <v>13.38</v>
      </c>
      <c r="D25" s="74">
        <v>57.983573697943427</v>
      </c>
      <c r="E25" s="74">
        <v>3.275264681243964E-2</v>
      </c>
      <c r="F25" s="74">
        <v>115.32612607345496</v>
      </c>
      <c r="G25" s="75">
        <f t="shared" si="0"/>
        <v>173.34245241821083</v>
      </c>
      <c r="H25" s="75">
        <v>0</v>
      </c>
      <c r="I25" s="75">
        <f t="shared" si="1"/>
        <v>41.26</v>
      </c>
      <c r="J25" s="75">
        <f t="shared" si="2"/>
        <v>214.60245241821082</v>
      </c>
      <c r="K25" s="75">
        <v>0</v>
      </c>
      <c r="L25" s="75">
        <f t="shared" si="3"/>
        <v>214.60245241821082</v>
      </c>
    </row>
    <row r="26" spans="1:12" x14ac:dyDescent="0.3">
      <c r="A26" s="164" t="s">
        <v>19</v>
      </c>
      <c r="B26" s="74">
        <v>27.84</v>
      </c>
      <c r="C26" s="74">
        <v>12.34</v>
      </c>
      <c r="D26" s="74">
        <v>64.426192997714935</v>
      </c>
      <c r="E26" s="74">
        <v>3.6391829791599592E-2</v>
      </c>
      <c r="F26" s="74">
        <v>128.14014008161664</v>
      </c>
      <c r="G26" s="75">
        <f t="shared" si="0"/>
        <v>192.60272490912317</v>
      </c>
      <c r="H26" s="75">
        <v>0</v>
      </c>
      <c r="I26" s="75">
        <f t="shared" si="1"/>
        <v>40.18</v>
      </c>
      <c r="J26" s="75">
        <f t="shared" si="2"/>
        <v>232.78272490912317</v>
      </c>
      <c r="K26" s="75">
        <v>0</v>
      </c>
      <c r="L26" s="75">
        <f t="shared" si="3"/>
        <v>232.78272490912317</v>
      </c>
    </row>
    <row r="27" spans="1:12" x14ac:dyDescent="0.3">
      <c r="A27" s="164" t="s">
        <v>20</v>
      </c>
      <c r="B27" s="74">
        <v>24.96</v>
      </c>
      <c r="C27" s="74">
        <v>6.32</v>
      </c>
      <c r="D27" s="74">
        <v>70.868812297486414</v>
      </c>
      <c r="E27" s="74">
        <v>4.0031012770759558E-2</v>
      </c>
      <c r="F27" s="74">
        <v>140.95415408977829</v>
      </c>
      <c r="G27" s="75">
        <f t="shared" si="0"/>
        <v>211.86299740003545</v>
      </c>
      <c r="H27" s="75">
        <v>0</v>
      </c>
      <c r="I27" s="75">
        <f t="shared" si="1"/>
        <v>31.28</v>
      </c>
      <c r="J27" s="75">
        <f t="shared" si="2"/>
        <v>243.14299740003545</v>
      </c>
      <c r="K27" s="75">
        <v>0</v>
      </c>
      <c r="L27" s="75">
        <f t="shared" si="3"/>
        <v>243.14299740003545</v>
      </c>
    </row>
    <row r="28" spans="1:12" x14ac:dyDescent="0.3">
      <c r="A28" s="164" t="s">
        <v>21</v>
      </c>
      <c r="B28" s="74">
        <v>21.4</v>
      </c>
      <c r="C28" s="74">
        <v>4.9800000000000004</v>
      </c>
      <c r="D28" s="74">
        <v>71.513074227463591</v>
      </c>
      <c r="E28" s="74">
        <v>4.0394931068675546E-2</v>
      </c>
      <c r="F28" s="74">
        <v>142.23555549059446</v>
      </c>
      <c r="G28" s="75">
        <f t="shared" si="0"/>
        <v>213.78902464912673</v>
      </c>
      <c r="H28" s="75">
        <v>0</v>
      </c>
      <c r="I28" s="75">
        <f t="shared" si="1"/>
        <v>26.38</v>
      </c>
      <c r="J28" s="75">
        <f t="shared" si="2"/>
        <v>240.16902464912673</v>
      </c>
      <c r="K28" s="75">
        <v>0</v>
      </c>
      <c r="L28" s="75">
        <f t="shared" si="3"/>
        <v>240.16902464912673</v>
      </c>
    </row>
    <row r="29" spans="1:12" x14ac:dyDescent="0.3">
      <c r="A29" s="164" t="s">
        <v>22</v>
      </c>
      <c r="B29" s="74">
        <v>20.68</v>
      </c>
      <c r="C29" s="74">
        <v>4.5</v>
      </c>
      <c r="D29" s="74">
        <v>63.78193106773778</v>
      </c>
      <c r="E29" s="74">
        <v>3.6027911493683597E-2</v>
      </c>
      <c r="F29" s="74">
        <v>126.85873868080047</v>
      </c>
      <c r="G29" s="75">
        <f t="shared" si="0"/>
        <v>190.67669766003195</v>
      </c>
      <c r="H29" s="75">
        <v>0</v>
      </c>
      <c r="I29" s="75">
        <f t="shared" si="1"/>
        <v>25.18</v>
      </c>
      <c r="J29" s="75">
        <f t="shared" si="2"/>
        <v>215.85669766003195</v>
      </c>
      <c r="K29" s="75">
        <v>0</v>
      </c>
      <c r="L29" s="75">
        <f t="shared" si="3"/>
        <v>215.85669766003195</v>
      </c>
    </row>
    <row r="30" spans="1:12" x14ac:dyDescent="0.3">
      <c r="A30" s="164" t="s">
        <v>23</v>
      </c>
      <c r="B30" s="74">
        <v>25.64</v>
      </c>
      <c r="C30" s="74">
        <v>4.4400000000000004</v>
      </c>
      <c r="D30" s="74">
        <v>57.983573697943427</v>
      </c>
      <c r="E30" s="74">
        <v>3.275264681243964E-2</v>
      </c>
      <c r="F30" s="74">
        <v>115.32612607345496</v>
      </c>
      <c r="G30" s="75">
        <f t="shared" si="0"/>
        <v>173.34245241821083</v>
      </c>
      <c r="H30" s="75">
        <v>0</v>
      </c>
      <c r="I30" s="75">
        <f t="shared" si="1"/>
        <v>30.080000000000002</v>
      </c>
      <c r="J30" s="75">
        <f t="shared" si="2"/>
        <v>203.42245241821084</v>
      </c>
      <c r="K30" s="75">
        <v>0</v>
      </c>
      <c r="L30" s="75">
        <f t="shared" si="3"/>
        <v>203.42245241821084</v>
      </c>
    </row>
    <row r="31" spans="1:12" x14ac:dyDescent="0.3">
      <c r="A31" s="164" t="s">
        <v>24</v>
      </c>
      <c r="B31" s="74">
        <v>30.56</v>
      </c>
      <c r="C31" s="74">
        <v>4.1399999999999997</v>
      </c>
      <c r="D31" s="74">
        <v>65.070454927692083</v>
      </c>
      <c r="E31" s="74">
        <v>3.6755748089515594E-2</v>
      </c>
      <c r="F31" s="74">
        <v>129.42154148243281</v>
      </c>
      <c r="G31" s="75">
        <f t="shared" si="0"/>
        <v>194.52875215821442</v>
      </c>
      <c r="H31" s="75">
        <v>0</v>
      </c>
      <c r="I31" s="75">
        <f t="shared" si="1"/>
        <v>34.699999999999996</v>
      </c>
      <c r="J31" s="75">
        <f t="shared" si="2"/>
        <v>229.22875215821441</v>
      </c>
      <c r="K31" s="75">
        <v>0</v>
      </c>
      <c r="L31" s="75">
        <f t="shared" si="3"/>
        <v>229.22875215821441</v>
      </c>
    </row>
    <row r="32" spans="1:12" x14ac:dyDescent="0.3">
      <c r="A32" s="164" t="s">
        <v>25</v>
      </c>
      <c r="B32" s="74">
        <v>34.28</v>
      </c>
      <c r="C32" s="74">
        <v>3.96</v>
      </c>
      <c r="D32" s="74">
        <v>43.878304201101528</v>
      </c>
      <c r="E32" s="74">
        <v>1.5596498482114115E-2</v>
      </c>
      <c r="F32" s="74">
        <v>83.014376464834697</v>
      </c>
      <c r="G32" s="75">
        <f t="shared" si="0"/>
        <v>126.90827716441834</v>
      </c>
      <c r="H32" s="75">
        <v>0</v>
      </c>
      <c r="I32" s="75">
        <f t="shared" si="1"/>
        <v>38.24</v>
      </c>
      <c r="J32" s="75">
        <f t="shared" si="2"/>
        <v>165.14827716441835</v>
      </c>
      <c r="K32" s="75">
        <v>0</v>
      </c>
      <c r="L32" s="75">
        <f t="shared" si="3"/>
        <v>165.14827716441835</v>
      </c>
    </row>
    <row r="33" spans="1:20" x14ac:dyDescent="0.3">
      <c r="A33" s="164" t="s">
        <v>26</v>
      </c>
      <c r="B33" s="74">
        <v>27.12</v>
      </c>
      <c r="C33" s="74">
        <v>4.22</v>
      </c>
      <c r="D33" s="74">
        <v>43.878304201101528</v>
      </c>
      <c r="E33" s="74">
        <v>1.5596498482114115E-2</v>
      </c>
      <c r="F33" s="74">
        <v>83.014376464834697</v>
      </c>
      <c r="G33" s="75">
        <f t="shared" si="0"/>
        <v>126.90827716441834</v>
      </c>
      <c r="H33" s="75">
        <v>0</v>
      </c>
      <c r="I33" s="75">
        <f t="shared" si="1"/>
        <v>31.34</v>
      </c>
      <c r="J33" s="75">
        <f t="shared" si="2"/>
        <v>158.24827716441834</v>
      </c>
      <c r="K33" s="75">
        <v>0</v>
      </c>
      <c r="L33" s="75">
        <f t="shared" si="3"/>
        <v>158.24827716441834</v>
      </c>
    </row>
    <row r="34" spans="1:20" x14ac:dyDescent="0.3">
      <c r="A34" s="164" t="s">
        <v>27</v>
      </c>
      <c r="B34" s="74">
        <v>26.48</v>
      </c>
      <c r="C34" s="74">
        <v>5.32</v>
      </c>
      <c r="D34" s="74">
        <v>39.490473780991373</v>
      </c>
      <c r="E34" s="74">
        <v>1.4036848633902701E-2</v>
      </c>
      <c r="F34" s="74">
        <v>74.712938818351233</v>
      </c>
      <c r="G34" s="75">
        <f t="shared" si="0"/>
        <v>114.21744944797651</v>
      </c>
      <c r="H34" s="75">
        <v>0</v>
      </c>
      <c r="I34" s="75">
        <f t="shared" si="1"/>
        <v>31.8</v>
      </c>
      <c r="J34" s="75">
        <f t="shared" si="2"/>
        <v>146.0174494479765</v>
      </c>
      <c r="K34" s="75">
        <v>0</v>
      </c>
      <c r="L34" s="75">
        <f t="shared" si="3"/>
        <v>146.0174494479765</v>
      </c>
    </row>
    <row r="35" spans="1:20" x14ac:dyDescent="0.3">
      <c r="A35" s="164" t="s">
        <v>28</v>
      </c>
      <c r="B35" s="74">
        <v>25.44</v>
      </c>
      <c r="C35" s="74">
        <v>4.54</v>
      </c>
      <c r="D35" s="74">
        <v>35.102643360881217</v>
      </c>
      <c r="E35" s="74">
        <v>1.2477198785691292E-2</v>
      </c>
      <c r="F35" s="74">
        <v>66.411501171867755</v>
      </c>
      <c r="G35" s="75">
        <f t="shared" si="0"/>
        <v>101.52662173153466</v>
      </c>
      <c r="H35" s="75">
        <v>0</v>
      </c>
      <c r="I35" s="75">
        <f t="shared" si="1"/>
        <v>29.98</v>
      </c>
      <c r="J35" s="75">
        <f t="shared" si="2"/>
        <v>131.50662173153466</v>
      </c>
      <c r="K35" s="75">
        <v>0</v>
      </c>
      <c r="L35" s="75">
        <f t="shared" si="3"/>
        <v>131.50662173153466</v>
      </c>
    </row>
    <row r="36" spans="1:20" x14ac:dyDescent="0.3">
      <c r="A36" s="164" t="s">
        <v>29</v>
      </c>
      <c r="B36" s="74">
        <v>19.16</v>
      </c>
      <c r="C36" s="74">
        <v>4.3</v>
      </c>
      <c r="D36" s="74">
        <v>30.714812940771072</v>
      </c>
      <c r="E36" s="74">
        <v>1.0917548937479876E-2</v>
      </c>
      <c r="F36" s="74">
        <v>58.110063525384291</v>
      </c>
      <c r="G36" s="75">
        <f t="shared" si="0"/>
        <v>88.835794015092844</v>
      </c>
      <c r="H36" s="75">
        <v>0</v>
      </c>
      <c r="I36" s="75">
        <f t="shared" si="1"/>
        <v>23.46</v>
      </c>
      <c r="J36" s="75">
        <f t="shared" si="2"/>
        <v>112.29579401509284</v>
      </c>
      <c r="K36" s="75">
        <v>0</v>
      </c>
      <c r="L36" s="75">
        <f t="shared" si="3"/>
        <v>112.29579401509284</v>
      </c>
    </row>
    <row r="37" spans="1:20" ht="96.6" x14ac:dyDescent="0.3">
      <c r="A37" s="156" t="s">
        <v>59</v>
      </c>
      <c r="B37" s="70">
        <f>SUM(B13:B36)</f>
        <v>571.79999999999995</v>
      </c>
      <c r="C37" s="70">
        <f t="shared" ref="C37:L37" si="4">SUM(C13:C36)</f>
        <v>207.31999999999996</v>
      </c>
      <c r="D37" s="70">
        <f t="shared" si="4"/>
        <v>1104.1290322580646</v>
      </c>
      <c r="E37" s="70">
        <f t="shared" si="4"/>
        <v>0.48387096774193561</v>
      </c>
      <c r="F37" s="70">
        <f t="shared" si="4"/>
        <v>2085.8064516129034</v>
      </c>
      <c r="G37" s="70">
        <f t="shared" si="4"/>
        <v>3190.4193548387102</v>
      </c>
      <c r="H37" s="70">
        <f t="shared" si="4"/>
        <v>0</v>
      </c>
      <c r="I37" s="70">
        <f t="shared" si="4"/>
        <v>779.12000000000012</v>
      </c>
      <c r="J37" s="70">
        <f t="shared" si="4"/>
        <v>3969.5393548387096</v>
      </c>
      <c r="K37" s="70">
        <f t="shared" si="4"/>
        <v>0</v>
      </c>
      <c r="L37" s="70">
        <f t="shared" si="4"/>
        <v>3969.5393548387096</v>
      </c>
    </row>
    <row r="40" spans="1:20" ht="20.399999999999999" x14ac:dyDescent="0.35">
      <c r="A40" s="238" t="s">
        <v>1151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</sheetData>
  <mergeCells count="16">
    <mergeCell ref="K3:K9"/>
    <mergeCell ref="A40:T40"/>
    <mergeCell ref="C2:L2"/>
    <mergeCell ref="L3:L9"/>
    <mergeCell ref="J3:J9"/>
    <mergeCell ref="A2:B2"/>
    <mergeCell ref="A3:A9"/>
    <mergeCell ref="B3:B9"/>
    <mergeCell ref="C3:C9"/>
    <mergeCell ref="D3:D9"/>
    <mergeCell ref="E3:E9"/>
    <mergeCell ref="F3:F9"/>
    <mergeCell ref="G3:I4"/>
    <mergeCell ref="G5:G9"/>
    <mergeCell ref="H5:H9"/>
    <mergeCell ref="I5:I9"/>
  </mergeCells>
  <conditionalFormatting sqref="B10:F10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9"/>
  <sheetViews>
    <sheetView view="pageBreakPreview" topLeftCell="A22" zoomScale="60" zoomScaleNormal="100" workbookViewId="0">
      <selection activeCell="D45" sqref="D45"/>
    </sheetView>
  </sheetViews>
  <sheetFormatPr defaultColWidth="9.21875" defaultRowHeight="13.8" x14ac:dyDescent="0.25"/>
  <cols>
    <col min="1" max="1" width="14.21875" style="43" bestFit="1" customWidth="1"/>
    <col min="2" max="2" width="12.77734375" style="43" bestFit="1" customWidth="1"/>
    <col min="3" max="3" width="12.44140625" style="43" customWidth="1"/>
    <col min="4" max="4" width="11.21875" style="43" customWidth="1"/>
    <col min="5" max="6" width="9.21875" style="43"/>
    <col min="7" max="7" width="9.21875" style="43" customWidth="1"/>
    <col min="8" max="16384" width="9.21875" style="43"/>
  </cols>
  <sheetData>
    <row r="1" spans="1:15" s="64" customFormat="1" x14ac:dyDescent="0.25">
      <c r="A1" s="220" t="s">
        <v>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 t="s">
        <v>1175</v>
      </c>
      <c r="N1" s="221"/>
      <c r="O1" s="222"/>
    </row>
    <row r="2" spans="1:15" s="64" customFormat="1" ht="15" customHeight="1" x14ac:dyDescent="0.25">
      <c r="A2" s="65" t="s">
        <v>1075</v>
      </c>
      <c r="B2" s="336" t="s">
        <v>1162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s="46" customFormat="1" ht="33" customHeight="1" x14ac:dyDescent="0.25">
      <c r="A3" s="278" t="s">
        <v>0</v>
      </c>
      <c r="B3" s="340" t="s">
        <v>138</v>
      </c>
      <c r="C3" s="337" t="s">
        <v>139</v>
      </c>
      <c r="D3" s="337" t="s">
        <v>140</v>
      </c>
      <c r="E3" s="337" t="s">
        <v>243</v>
      </c>
      <c r="F3" s="337" t="s">
        <v>141</v>
      </c>
      <c r="G3" s="337" t="s">
        <v>142</v>
      </c>
      <c r="H3" s="337" t="s">
        <v>143</v>
      </c>
      <c r="I3" s="337" t="s">
        <v>144</v>
      </c>
      <c r="J3" s="273" t="s">
        <v>135</v>
      </c>
      <c r="K3" s="273"/>
      <c r="L3" s="273"/>
      <c r="M3" s="273" t="s">
        <v>2</v>
      </c>
      <c r="N3" s="273" t="s">
        <v>3</v>
      </c>
      <c r="O3" s="273" t="s">
        <v>127</v>
      </c>
    </row>
    <row r="4" spans="1:15" s="46" customFormat="1" ht="36" customHeight="1" x14ac:dyDescent="0.25">
      <c r="A4" s="278"/>
      <c r="B4" s="341"/>
      <c r="C4" s="338" t="s">
        <v>139</v>
      </c>
      <c r="D4" s="338" t="s">
        <v>140</v>
      </c>
      <c r="E4" s="338" t="s">
        <v>243</v>
      </c>
      <c r="F4" s="338" t="s">
        <v>141</v>
      </c>
      <c r="G4" s="338" t="s">
        <v>142</v>
      </c>
      <c r="H4" s="338" t="s">
        <v>143</v>
      </c>
      <c r="I4" s="338" t="s">
        <v>144</v>
      </c>
      <c r="J4" s="273"/>
      <c r="K4" s="273"/>
      <c r="L4" s="273"/>
      <c r="M4" s="273"/>
      <c r="N4" s="273"/>
      <c r="O4" s="273"/>
    </row>
    <row r="5" spans="1:15" s="46" customFormat="1" ht="15" customHeight="1" x14ac:dyDescent="0.25">
      <c r="A5" s="278"/>
      <c r="B5" s="341"/>
      <c r="C5" s="338" t="s">
        <v>139</v>
      </c>
      <c r="D5" s="338" t="s">
        <v>140</v>
      </c>
      <c r="E5" s="338" t="s">
        <v>243</v>
      </c>
      <c r="F5" s="338" t="s">
        <v>141</v>
      </c>
      <c r="G5" s="338" t="s">
        <v>142</v>
      </c>
      <c r="H5" s="338" t="s">
        <v>143</v>
      </c>
      <c r="I5" s="338" t="s">
        <v>144</v>
      </c>
      <c r="J5" s="273" t="s">
        <v>128</v>
      </c>
      <c r="K5" s="273" t="s">
        <v>129</v>
      </c>
      <c r="L5" s="273" t="s">
        <v>57</v>
      </c>
      <c r="M5" s="273"/>
      <c r="N5" s="273"/>
      <c r="O5" s="273"/>
    </row>
    <row r="6" spans="1:15" s="46" customFormat="1" x14ac:dyDescent="0.25">
      <c r="A6" s="278"/>
      <c r="B6" s="341"/>
      <c r="C6" s="338" t="s">
        <v>139</v>
      </c>
      <c r="D6" s="338" t="s">
        <v>140</v>
      </c>
      <c r="E6" s="338" t="s">
        <v>243</v>
      </c>
      <c r="F6" s="338" t="s">
        <v>141</v>
      </c>
      <c r="G6" s="338" t="s">
        <v>142</v>
      </c>
      <c r="H6" s="338" t="s">
        <v>143</v>
      </c>
      <c r="I6" s="338" t="s">
        <v>144</v>
      </c>
      <c r="J6" s="273"/>
      <c r="K6" s="273"/>
      <c r="L6" s="273"/>
      <c r="M6" s="273"/>
      <c r="N6" s="273"/>
      <c r="O6" s="273"/>
    </row>
    <row r="7" spans="1:15" s="46" customFormat="1" x14ac:dyDescent="0.25">
      <c r="A7" s="278"/>
      <c r="B7" s="341"/>
      <c r="C7" s="338" t="s">
        <v>139</v>
      </c>
      <c r="D7" s="338" t="s">
        <v>140</v>
      </c>
      <c r="E7" s="338" t="s">
        <v>243</v>
      </c>
      <c r="F7" s="338" t="s">
        <v>141</v>
      </c>
      <c r="G7" s="338" t="s">
        <v>142</v>
      </c>
      <c r="H7" s="338" t="s">
        <v>143</v>
      </c>
      <c r="I7" s="338" t="s">
        <v>144</v>
      </c>
      <c r="J7" s="273"/>
      <c r="K7" s="273"/>
      <c r="L7" s="273"/>
      <c r="M7" s="273"/>
      <c r="N7" s="273"/>
      <c r="O7" s="273"/>
    </row>
    <row r="8" spans="1:15" s="46" customFormat="1" x14ac:dyDescent="0.25">
      <c r="A8" s="278"/>
      <c r="B8" s="341"/>
      <c r="C8" s="338" t="s">
        <v>139</v>
      </c>
      <c r="D8" s="338" t="s">
        <v>140</v>
      </c>
      <c r="E8" s="338" t="s">
        <v>243</v>
      </c>
      <c r="F8" s="338" t="s">
        <v>141</v>
      </c>
      <c r="G8" s="338" t="s">
        <v>142</v>
      </c>
      <c r="H8" s="338" t="s">
        <v>143</v>
      </c>
      <c r="I8" s="338" t="s">
        <v>144</v>
      </c>
      <c r="J8" s="273"/>
      <c r="K8" s="273"/>
      <c r="L8" s="273"/>
      <c r="M8" s="273"/>
      <c r="N8" s="273"/>
      <c r="O8" s="273"/>
    </row>
    <row r="9" spans="1:15" s="46" customFormat="1" x14ac:dyDescent="0.25">
      <c r="A9" s="278"/>
      <c r="B9" s="342"/>
      <c r="C9" s="339" t="s">
        <v>139</v>
      </c>
      <c r="D9" s="339" t="s">
        <v>140</v>
      </c>
      <c r="E9" s="339" t="s">
        <v>243</v>
      </c>
      <c r="F9" s="339" t="s">
        <v>141</v>
      </c>
      <c r="G9" s="339" t="s">
        <v>142</v>
      </c>
      <c r="H9" s="339" t="s">
        <v>143</v>
      </c>
      <c r="I9" s="339" t="s">
        <v>144</v>
      </c>
      <c r="J9" s="273"/>
      <c r="K9" s="273"/>
      <c r="L9" s="273"/>
      <c r="M9" s="273"/>
      <c r="N9" s="273"/>
      <c r="O9" s="273"/>
    </row>
    <row r="10" spans="1:15" s="167" customFormat="1" x14ac:dyDescent="0.25">
      <c r="A10" s="63"/>
      <c r="B10" s="166" t="s">
        <v>978</v>
      </c>
      <c r="C10" s="166" t="s">
        <v>979</v>
      </c>
      <c r="D10" s="166" t="s">
        <v>980</v>
      </c>
      <c r="E10" s="166" t="s">
        <v>981</v>
      </c>
      <c r="F10" s="166" t="s">
        <v>982</v>
      </c>
      <c r="G10" s="166" t="s">
        <v>983</v>
      </c>
      <c r="H10" s="166" t="s">
        <v>984</v>
      </c>
      <c r="I10" s="166" t="s">
        <v>985</v>
      </c>
      <c r="J10" s="44"/>
      <c r="K10" s="44"/>
      <c r="L10" s="44"/>
      <c r="M10" s="44"/>
      <c r="N10" s="44"/>
      <c r="O10" s="44"/>
    </row>
    <row r="11" spans="1:15" x14ac:dyDescent="0.25">
      <c r="A11" s="63"/>
      <c r="B11" s="23" t="s">
        <v>146</v>
      </c>
      <c r="C11" s="23" t="s">
        <v>146</v>
      </c>
      <c r="D11" s="23" t="s">
        <v>146</v>
      </c>
      <c r="E11" s="23" t="s">
        <v>146</v>
      </c>
      <c r="F11" s="23" t="s">
        <v>146</v>
      </c>
      <c r="G11" s="23" t="s">
        <v>146</v>
      </c>
      <c r="H11" s="23" t="s">
        <v>146</v>
      </c>
      <c r="I11" s="23" t="s">
        <v>146</v>
      </c>
      <c r="J11" s="44"/>
      <c r="K11" s="44"/>
      <c r="L11" s="44"/>
      <c r="M11" s="44"/>
      <c r="N11" s="44"/>
      <c r="O11" s="44"/>
    </row>
    <row r="12" spans="1:15" x14ac:dyDescent="0.25">
      <c r="A12" s="58"/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</row>
    <row r="13" spans="1:15" x14ac:dyDescent="0.25">
      <c r="A13" s="164" t="s">
        <v>6</v>
      </c>
      <c r="B13" s="74">
        <v>14.475</v>
      </c>
      <c r="C13" s="74">
        <v>2.61</v>
      </c>
      <c r="D13" s="74">
        <v>0.03</v>
      </c>
      <c r="E13" s="74">
        <v>0.14000000000000001</v>
      </c>
      <c r="F13" s="74">
        <v>11.1</v>
      </c>
      <c r="G13" s="74">
        <v>1.59</v>
      </c>
      <c r="H13" s="74">
        <v>36.840000000000003</v>
      </c>
      <c r="I13" s="74">
        <v>11.795243861310608</v>
      </c>
      <c r="J13" s="75">
        <v>0</v>
      </c>
      <c r="K13" s="75">
        <v>0</v>
      </c>
      <c r="L13" s="75">
        <f>B13+C13+D13+E13+F13+G13+H13+I13</f>
        <v>78.58024386131062</v>
      </c>
      <c r="M13" s="75">
        <f>J13+K13+L13</f>
        <v>78.58024386131062</v>
      </c>
      <c r="N13" s="75">
        <v>0</v>
      </c>
      <c r="O13" s="75">
        <f>M13</f>
        <v>78.58024386131062</v>
      </c>
    </row>
    <row r="14" spans="1:15" x14ac:dyDescent="0.25">
      <c r="A14" s="164" t="s">
        <v>7</v>
      </c>
      <c r="B14" s="74">
        <v>12.615</v>
      </c>
      <c r="C14" s="74">
        <v>2.4900000000000002</v>
      </c>
      <c r="D14" s="74">
        <v>4.4999999999999998E-2</v>
      </c>
      <c r="E14" s="74">
        <v>0.13</v>
      </c>
      <c r="F14" s="74">
        <v>10.605</v>
      </c>
      <c r="G14" s="74">
        <v>1.47</v>
      </c>
      <c r="H14" s="74">
        <v>33.15</v>
      </c>
      <c r="I14" s="74">
        <v>11.795243861310608</v>
      </c>
      <c r="J14" s="75">
        <v>0</v>
      </c>
      <c r="K14" s="75">
        <v>0</v>
      </c>
      <c r="L14" s="75">
        <f t="shared" ref="L14:L36" si="0">B14+C14+D14+E14+F14+G14+H14+I14</f>
        <v>72.300243861310605</v>
      </c>
      <c r="M14" s="75">
        <f t="shared" ref="M14:M36" si="1">J14+K14+L14</f>
        <v>72.300243861310605</v>
      </c>
      <c r="N14" s="75">
        <v>0</v>
      </c>
      <c r="O14" s="75">
        <f t="shared" ref="O14:O36" si="2">M14</f>
        <v>72.300243861310605</v>
      </c>
    </row>
    <row r="15" spans="1:15" x14ac:dyDescent="0.25">
      <c r="A15" s="164" t="s">
        <v>8</v>
      </c>
      <c r="B15" s="74">
        <v>11.955</v>
      </c>
      <c r="C15" s="74">
        <v>2.4900000000000002</v>
      </c>
      <c r="D15" s="74">
        <v>0.105</v>
      </c>
      <c r="E15" s="74">
        <v>0.1</v>
      </c>
      <c r="F15" s="74">
        <v>9.69</v>
      </c>
      <c r="G15" s="74">
        <v>1.92</v>
      </c>
      <c r="H15" s="74">
        <v>33.299999999999997</v>
      </c>
      <c r="I15" s="74">
        <v>11.881262048084068</v>
      </c>
      <c r="J15" s="75">
        <v>0</v>
      </c>
      <c r="K15" s="75">
        <v>0</v>
      </c>
      <c r="L15" s="75">
        <f t="shared" si="0"/>
        <v>71.44126204808407</v>
      </c>
      <c r="M15" s="75">
        <f t="shared" si="1"/>
        <v>71.44126204808407</v>
      </c>
      <c r="N15" s="75">
        <v>0</v>
      </c>
      <c r="O15" s="75">
        <f t="shared" si="2"/>
        <v>71.44126204808407</v>
      </c>
    </row>
    <row r="16" spans="1:15" x14ac:dyDescent="0.25">
      <c r="A16" s="164" t="s">
        <v>9</v>
      </c>
      <c r="B16" s="74">
        <v>12.84</v>
      </c>
      <c r="C16" s="74">
        <v>2.2799999999999998</v>
      </c>
      <c r="D16" s="74">
        <v>0.03</v>
      </c>
      <c r="E16" s="74">
        <v>0.1</v>
      </c>
      <c r="F16" s="74">
        <v>8.2349999999999994</v>
      </c>
      <c r="G16" s="74">
        <v>3.15</v>
      </c>
      <c r="H16" s="74">
        <v>32.159999999999997</v>
      </c>
      <c r="I16" s="74">
        <v>13.558616690166522</v>
      </c>
      <c r="J16" s="75">
        <v>0</v>
      </c>
      <c r="K16" s="75">
        <v>0</v>
      </c>
      <c r="L16" s="75">
        <f t="shared" si="0"/>
        <v>72.353616690166518</v>
      </c>
      <c r="M16" s="75">
        <f t="shared" si="1"/>
        <v>72.353616690166518</v>
      </c>
      <c r="N16" s="75">
        <v>0</v>
      </c>
      <c r="O16" s="75">
        <f t="shared" si="2"/>
        <v>72.353616690166518</v>
      </c>
    </row>
    <row r="17" spans="1:15" x14ac:dyDescent="0.25">
      <c r="A17" s="164" t="s">
        <v>10</v>
      </c>
      <c r="B17" s="74">
        <v>12.57</v>
      </c>
      <c r="C17" s="74">
        <v>2.97</v>
      </c>
      <c r="D17" s="74">
        <v>0.03</v>
      </c>
      <c r="E17" s="74">
        <v>0.09</v>
      </c>
      <c r="F17" s="74">
        <v>8.7149999999999999</v>
      </c>
      <c r="G17" s="74">
        <v>2.4</v>
      </c>
      <c r="H17" s="74">
        <v>33.119999999999997</v>
      </c>
      <c r="I17" s="74">
        <v>13.999459897380502</v>
      </c>
      <c r="J17" s="75">
        <v>0</v>
      </c>
      <c r="K17" s="75">
        <v>0</v>
      </c>
      <c r="L17" s="75">
        <f t="shared" si="0"/>
        <v>73.8944598973805</v>
      </c>
      <c r="M17" s="75">
        <f t="shared" si="1"/>
        <v>73.8944598973805</v>
      </c>
      <c r="N17" s="75">
        <v>0</v>
      </c>
      <c r="O17" s="75">
        <f t="shared" si="2"/>
        <v>73.8944598973805</v>
      </c>
    </row>
    <row r="18" spans="1:15" x14ac:dyDescent="0.25">
      <c r="A18" s="164" t="s">
        <v>11</v>
      </c>
      <c r="B18" s="74">
        <v>14.97</v>
      </c>
      <c r="C18" s="74">
        <v>2.88</v>
      </c>
      <c r="D18" s="74">
        <v>0.03</v>
      </c>
      <c r="E18" s="74">
        <v>0.09</v>
      </c>
      <c r="F18" s="74">
        <v>9.7799999999999994</v>
      </c>
      <c r="G18" s="74">
        <v>2.97</v>
      </c>
      <c r="H18" s="74">
        <v>34.08</v>
      </c>
      <c r="I18" s="74">
        <v>12.580159815618423</v>
      </c>
      <c r="J18" s="75">
        <v>0</v>
      </c>
      <c r="K18" s="75">
        <v>0</v>
      </c>
      <c r="L18" s="75">
        <f t="shared" si="0"/>
        <v>77.380159815618413</v>
      </c>
      <c r="M18" s="75">
        <f t="shared" si="1"/>
        <v>77.380159815618413</v>
      </c>
      <c r="N18" s="75">
        <v>0</v>
      </c>
      <c r="O18" s="75">
        <f t="shared" si="2"/>
        <v>77.380159815618413</v>
      </c>
    </row>
    <row r="19" spans="1:15" x14ac:dyDescent="0.25">
      <c r="A19" s="164" t="s">
        <v>12</v>
      </c>
      <c r="B19" s="74">
        <v>18.375</v>
      </c>
      <c r="C19" s="74">
        <v>3.3</v>
      </c>
      <c r="D19" s="74">
        <v>0.03</v>
      </c>
      <c r="E19" s="74">
        <v>0.1</v>
      </c>
      <c r="F19" s="74">
        <v>13.62</v>
      </c>
      <c r="G19" s="74">
        <v>2.7</v>
      </c>
      <c r="H19" s="74">
        <v>39.51</v>
      </c>
      <c r="I19" s="74">
        <v>11.408162020830039</v>
      </c>
      <c r="J19" s="75">
        <v>0</v>
      </c>
      <c r="K19" s="75">
        <v>0</v>
      </c>
      <c r="L19" s="75">
        <f t="shared" si="0"/>
        <v>89.043162020830039</v>
      </c>
      <c r="M19" s="75">
        <f t="shared" si="1"/>
        <v>89.043162020830039</v>
      </c>
      <c r="N19" s="75">
        <v>0</v>
      </c>
      <c r="O19" s="75">
        <f t="shared" si="2"/>
        <v>89.043162020830039</v>
      </c>
    </row>
    <row r="20" spans="1:15" x14ac:dyDescent="0.25">
      <c r="A20" s="164" t="s">
        <v>13</v>
      </c>
      <c r="B20" s="74">
        <v>17.010000000000002</v>
      </c>
      <c r="C20" s="74">
        <v>20.61</v>
      </c>
      <c r="D20" s="74">
        <v>0.03</v>
      </c>
      <c r="E20" s="74">
        <v>0.09</v>
      </c>
      <c r="F20" s="74">
        <v>13.275</v>
      </c>
      <c r="G20" s="74">
        <v>1.86</v>
      </c>
      <c r="H20" s="74">
        <v>46.32</v>
      </c>
      <c r="I20" s="74">
        <v>11.22537337393644</v>
      </c>
      <c r="J20" s="75">
        <v>0</v>
      </c>
      <c r="K20" s="75">
        <v>0</v>
      </c>
      <c r="L20" s="75">
        <f t="shared" si="0"/>
        <v>110.42037337393644</v>
      </c>
      <c r="M20" s="75">
        <f t="shared" si="1"/>
        <v>110.42037337393644</v>
      </c>
      <c r="N20" s="75">
        <v>0</v>
      </c>
      <c r="O20" s="75">
        <f t="shared" si="2"/>
        <v>110.42037337393644</v>
      </c>
    </row>
    <row r="21" spans="1:15" x14ac:dyDescent="0.25">
      <c r="A21" s="164" t="s">
        <v>14</v>
      </c>
      <c r="B21" s="74">
        <v>19.094999999999999</v>
      </c>
      <c r="C21" s="74">
        <v>23.88</v>
      </c>
      <c r="D21" s="74">
        <v>0.105</v>
      </c>
      <c r="E21" s="74">
        <v>0.21</v>
      </c>
      <c r="F21" s="74">
        <v>12.555</v>
      </c>
      <c r="G21" s="74">
        <v>1.5</v>
      </c>
      <c r="H21" s="74">
        <v>48.69</v>
      </c>
      <c r="I21" s="74">
        <v>12.698434822431931</v>
      </c>
      <c r="J21" s="75">
        <v>0</v>
      </c>
      <c r="K21" s="75">
        <v>0</v>
      </c>
      <c r="L21" s="75">
        <f t="shared" si="0"/>
        <v>118.73343482243193</v>
      </c>
      <c r="M21" s="75">
        <f t="shared" si="1"/>
        <v>118.73343482243193</v>
      </c>
      <c r="N21" s="75">
        <v>0</v>
      </c>
      <c r="O21" s="75">
        <f t="shared" si="2"/>
        <v>118.73343482243193</v>
      </c>
    </row>
    <row r="22" spans="1:15" x14ac:dyDescent="0.25">
      <c r="A22" s="164" t="s">
        <v>15</v>
      </c>
      <c r="B22" s="74">
        <v>17.37</v>
      </c>
      <c r="C22" s="74">
        <v>19.170000000000002</v>
      </c>
      <c r="D22" s="74">
        <v>0.28499999999999998</v>
      </c>
      <c r="E22" s="74">
        <v>0.66</v>
      </c>
      <c r="F22" s="74">
        <v>12.975</v>
      </c>
      <c r="G22" s="74">
        <v>1.77</v>
      </c>
      <c r="H22" s="74">
        <v>42.03</v>
      </c>
      <c r="I22" s="74">
        <v>11.956527961510842</v>
      </c>
      <c r="J22" s="75">
        <v>0</v>
      </c>
      <c r="K22" s="75">
        <v>0</v>
      </c>
      <c r="L22" s="75">
        <f t="shared" si="0"/>
        <v>106.21652796151085</v>
      </c>
      <c r="M22" s="75">
        <f t="shared" si="1"/>
        <v>106.21652796151085</v>
      </c>
      <c r="N22" s="75">
        <v>0</v>
      </c>
      <c r="O22" s="75">
        <f t="shared" si="2"/>
        <v>106.21652796151085</v>
      </c>
    </row>
    <row r="23" spans="1:15" x14ac:dyDescent="0.25">
      <c r="A23" s="164" t="s">
        <v>16</v>
      </c>
      <c r="B23" s="74">
        <v>18.899999999999999</v>
      </c>
      <c r="C23" s="74">
        <v>14.58</v>
      </c>
      <c r="D23" s="74">
        <v>0.28499999999999998</v>
      </c>
      <c r="E23" s="74">
        <v>2.13</v>
      </c>
      <c r="F23" s="74">
        <v>17.445</v>
      </c>
      <c r="G23" s="74">
        <v>1.05</v>
      </c>
      <c r="H23" s="74">
        <v>43.05</v>
      </c>
      <c r="I23" s="74">
        <v>12.203830248484538</v>
      </c>
      <c r="J23" s="75">
        <v>0</v>
      </c>
      <c r="K23" s="75">
        <v>0</v>
      </c>
      <c r="L23" s="75">
        <f t="shared" si="0"/>
        <v>109.64383024848453</v>
      </c>
      <c r="M23" s="75">
        <f t="shared" si="1"/>
        <v>109.64383024848453</v>
      </c>
      <c r="N23" s="75">
        <v>0</v>
      </c>
      <c r="O23" s="75">
        <f t="shared" si="2"/>
        <v>109.64383024848453</v>
      </c>
    </row>
    <row r="24" spans="1:15" x14ac:dyDescent="0.25">
      <c r="A24" s="164" t="s">
        <v>17</v>
      </c>
      <c r="B24" s="74">
        <v>17.25</v>
      </c>
      <c r="C24" s="74">
        <v>10.83</v>
      </c>
      <c r="D24" s="74">
        <v>0.13500000000000001</v>
      </c>
      <c r="E24" s="74">
        <v>1.97</v>
      </c>
      <c r="F24" s="74">
        <v>16.725000000000001</v>
      </c>
      <c r="G24" s="74">
        <v>1.1399999999999999</v>
      </c>
      <c r="H24" s="74">
        <v>44.4</v>
      </c>
      <c r="I24" s="74">
        <v>12.085555241671033</v>
      </c>
      <c r="J24" s="75">
        <v>0</v>
      </c>
      <c r="K24" s="75">
        <v>0</v>
      </c>
      <c r="L24" s="75">
        <f t="shared" si="0"/>
        <v>104.53555524167102</v>
      </c>
      <c r="M24" s="75">
        <f t="shared" si="1"/>
        <v>104.53555524167102</v>
      </c>
      <c r="N24" s="75">
        <v>0</v>
      </c>
      <c r="O24" s="75">
        <f t="shared" si="2"/>
        <v>104.53555524167102</v>
      </c>
    </row>
    <row r="25" spans="1:15" x14ac:dyDescent="0.25">
      <c r="A25" s="164" t="s">
        <v>18</v>
      </c>
      <c r="B25" s="74">
        <v>18.344999999999999</v>
      </c>
      <c r="C25" s="74">
        <v>13.14</v>
      </c>
      <c r="D25" s="74">
        <v>0.03</v>
      </c>
      <c r="E25" s="74">
        <v>0.91</v>
      </c>
      <c r="F25" s="74">
        <v>14.64</v>
      </c>
      <c r="G25" s="74">
        <v>1.92</v>
      </c>
      <c r="H25" s="74">
        <v>44.94</v>
      </c>
      <c r="I25" s="74">
        <v>11.838252954697337</v>
      </c>
      <c r="J25" s="75">
        <v>0</v>
      </c>
      <c r="K25" s="75">
        <v>0</v>
      </c>
      <c r="L25" s="75">
        <f t="shared" si="0"/>
        <v>105.76325295469734</v>
      </c>
      <c r="M25" s="75">
        <f t="shared" si="1"/>
        <v>105.76325295469734</v>
      </c>
      <c r="N25" s="75">
        <v>0</v>
      </c>
      <c r="O25" s="75">
        <f t="shared" si="2"/>
        <v>105.76325295469734</v>
      </c>
    </row>
    <row r="26" spans="1:15" x14ac:dyDescent="0.25">
      <c r="A26" s="164" t="s">
        <v>19</v>
      </c>
      <c r="B26" s="74">
        <v>15.975</v>
      </c>
      <c r="C26" s="74">
        <v>11.91</v>
      </c>
      <c r="D26" s="74">
        <v>0.03</v>
      </c>
      <c r="E26" s="74">
        <v>1.07</v>
      </c>
      <c r="F26" s="74">
        <v>13.755000000000001</v>
      </c>
      <c r="G26" s="74">
        <v>1.1399999999999999</v>
      </c>
      <c r="H26" s="74">
        <v>46.77</v>
      </c>
      <c r="I26" s="74">
        <v>13.289809856499463</v>
      </c>
      <c r="J26" s="75">
        <v>0</v>
      </c>
      <c r="K26" s="75">
        <v>0</v>
      </c>
      <c r="L26" s="75">
        <f t="shared" si="0"/>
        <v>103.93980985649947</v>
      </c>
      <c r="M26" s="75">
        <f t="shared" si="1"/>
        <v>103.93980985649947</v>
      </c>
      <c r="N26" s="75">
        <v>0</v>
      </c>
      <c r="O26" s="75">
        <f t="shared" si="2"/>
        <v>103.93980985649947</v>
      </c>
    </row>
    <row r="27" spans="1:15" x14ac:dyDescent="0.25">
      <c r="A27" s="164" t="s">
        <v>20</v>
      </c>
      <c r="B27" s="74">
        <v>15.9</v>
      </c>
      <c r="C27" s="74">
        <v>9.18</v>
      </c>
      <c r="D27" s="74">
        <v>0.105</v>
      </c>
      <c r="E27" s="74">
        <v>1.5</v>
      </c>
      <c r="F27" s="74">
        <v>13.455</v>
      </c>
      <c r="G27" s="74">
        <v>0.99</v>
      </c>
      <c r="H27" s="74">
        <v>48.66</v>
      </c>
      <c r="I27" s="74">
        <v>12.257591615217951</v>
      </c>
      <c r="J27" s="75">
        <v>0</v>
      </c>
      <c r="K27" s="75">
        <v>0</v>
      </c>
      <c r="L27" s="75">
        <f t="shared" si="0"/>
        <v>102.04759161521794</v>
      </c>
      <c r="M27" s="75">
        <f t="shared" si="1"/>
        <v>102.04759161521794</v>
      </c>
      <c r="N27" s="75">
        <v>0</v>
      </c>
      <c r="O27" s="75">
        <f t="shared" si="2"/>
        <v>102.04759161521794</v>
      </c>
    </row>
    <row r="28" spans="1:15" x14ac:dyDescent="0.25">
      <c r="A28" s="164" t="s">
        <v>21</v>
      </c>
      <c r="B28" s="74">
        <v>15.015000000000001</v>
      </c>
      <c r="C28" s="74">
        <v>3.48</v>
      </c>
      <c r="D28" s="74">
        <v>0.03</v>
      </c>
      <c r="E28" s="74">
        <v>1.65</v>
      </c>
      <c r="F28" s="74">
        <v>14.055</v>
      </c>
      <c r="G28" s="74">
        <v>1.2</v>
      </c>
      <c r="H28" s="74">
        <v>48.06</v>
      </c>
      <c r="I28" s="74">
        <v>10.612493793175542</v>
      </c>
      <c r="J28" s="75">
        <v>0</v>
      </c>
      <c r="K28" s="75">
        <v>0</v>
      </c>
      <c r="L28" s="75">
        <f t="shared" si="0"/>
        <v>94.102493793175555</v>
      </c>
      <c r="M28" s="75">
        <f t="shared" si="1"/>
        <v>94.102493793175555</v>
      </c>
      <c r="N28" s="75">
        <v>0</v>
      </c>
      <c r="O28" s="75">
        <f t="shared" si="2"/>
        <v>94.102493793175555</v>
      </c>
    </row>
    <row r="29" spans="1:15" x14ac:dyDescent="0.25">
      <c r="A29" s="164" t="s">
        <v>22</v>
      </c>
      <c r="B29" s="74">
        <v>17.43</v>
      </c>
      <c r="C29" s="74">
        <v>2.7</v>
      </c>
      <c r="D29" s="74">
        <v>0.03</v>
      </c>
      <c r="E29" s="74">
        <v>2.94</v>
      </c>
      <c r="F29" s="74">
        <v>16.440000000000001</v>
      </c>
      <c r="G29" s="74">
        <v>1.1100000000000001</v>
      </c>
      <c r="H29" s="74">
        <v>49.32</v>
      </c>
      <c r="I29" s="74">
        <v>10.28992559277507</v>
      </c>
      <c r="J29" s="75">
        <v>0</v>
      </c>
      <c r="K29" s="75">
        <v>0</v>
      </c>
      <c r="L29" s="75">
        <f t="shared" si="0"/>
        <v>100.25992559277506</v>
      </c>
      <c r="M29" s="75">
        <f t="shared" si="1"/>
        <v>100.25992559277506</v>
      </c>
      <c r="N29" s="75">
        <v>0</v>
      </c>
      <c r="O29" s="75">
        <f t="shared" si="2"/>
        <v>100.25992559277506</v>
      </c>
    </row>
    <row r="30" spans="1:15" x14ac:dyDescent="0.25">
      <c r="A30" s="164" t="s">
        <v>23</v>
      </c>
      <c r="B30" s="74">
        <v>21.015000000000001</v>
      </c>
      <c r="C30" s="74">
        <v>3.15</v>
      </c>
      <c r="D30" s="74">
        <v>0.03</v>
      </c>
      <c r="E30" s="74">
        <v>3.76</v>
      </c>
      <c r="F30" s="74">
        <v>15.795</v>
      </c>
      <c r="G30" s="74">
        <v>1.68</v>
      </c>
      <c r="H30" s="74">
        <v>51.9</v>
      </c>
      <c r="I30" s="74">
        <v>11.085593820429569</v>
      </c>
      <c r="J30" s="75">
        <v>0</v>
      </c>
      <c r="K30" s="75">
        <v>0</v>
      </c>
      <c r="L30" s="75">
        <f t="shared" si="0"/>
        <v>108.41559382042956</v>
      </c>
      <c r="M30" s="75">
        <f t="shared" si="1"/>
        <v>108.41559382042956</v>
      </c>
      <c r="N30" s="75">
        <v>0</v>
      </c>
      <c r="O30" s="75">
        <f t="shared" si="2"/>
        <v>108.41559382042956</v>
      </c>
    </row>
    <row r="31" spans="1:15" x14ac:dyDescent="0.25">
      <c r="A31" s="164" t="s">
        <v>24</v>
      </c>
      <c r="B31" s="74">
        <v>22.395</v>
      </c>
      <c r="C31" s="74">
        <v>2.5499999999999998</v>
      </c>
      <c r="D31" s="74">
        <v>0.03</v>
      </c>
      <c r="E31" s="74">
        <v>3.27</v>
      </c>
      <c r="F31" s="74">
        <v>15.63</v>
      </c>
      <c r="G31" s="74">
        <v>2.19</v>
      </c>
      <c r="H31" s="74">
        <v>58.95</v>
      </c>
      <c r="I31" s="74">
        <v>9.9888619390679612</v>
      </c>
      <c r="J31" s="75">
        <v>0</v>
      </c>
      <c r="K31" s="75">
        <v>0</v>
      </c>
      <c r="L31" s="75">
        <f t="shared" si="0"/>
        <v>115.00386193906796</v>
      </c>
      <c r="M31" s="75">
        <f t="shared" si="1"/>
        <v>115.00386193906796</v>
      </c>
      <c r="N31" s="75">
        <v>0</v>
      </c>
      <c r="O31" s="75">
        <f t="shared" si="2"/>
        <v>115.00386193906796</v>
      </c>
    </row>
    <row r="32" spans="1:15" x14ac:dyDescent="0.25">
      <c r="A32" s="164" t="s">
        <v>25</v>
      </c>
      <c r="B32" s="74">
        <v>22.364999999999998</v>
      </c>
      <c r="C32" s="74">
        <v>5.13</v>
      </c>
      <c r="D32" s="74">
        <v>0.24</v>
      </c>
      <c r="E32" s="74">
        <v>0.41</v>
      </c>
      <c r="F32" s="74">
        <v>15.824999999999999</v>
      </c>
      <c r="G32" s="74">
        <v>2.67</v>
      </c>
      <c r="H32" s="74">
        <v>58.74</v>
      </c>
      <c r="I32" s="74">
        <v>10.956566540269378</v>
      </c>
      <c r="J32" s="75">
        <v>0</v>
      </c>
      <c r="K32" s="75">
        <v>0</v>
      </c>
      <c r="L32" s="75">
        <f t="shared" si="0"/>
        <v>116.33656654026937</v>
      </c>
      <c r="M32" s="75">
        <f t="shared" si="1"/>
        <v>116.33656654026937</v>
      </c>
      <c r="N32" s="75">
        <v>0</v>
      </c>
      <c r="O32" s="75">
        <f t="shared" si="2"/>
        <v>116.33656654026937</v>
      </c>
    </row>
    <row r="33" spans="1:20" x14ac:dyDescent="0.25">
      <c r="A33" s="164" t="s">
        <v>26</v>
      </c>
      <c r="B33" s="74">
        <v>24.524999999999999</v>
      </c>
      <c r="C33" s="74">
        <v>4.17</v>
      </c>
      <c r="D33" s="74">
        <v>0.36</v>
      </c>
      <c r="E33" s="74">
        <v>0.24</v>
      </c>
      <c r="F33" s="74">
        <v>15.66</v>
      </c>
      <c r="G33" s="74">
        <v>2.5499999999999998</v>
      </c>
      <c r="H33" s="74">
        <v>58.29</v>
      </c>
      <c r="I33" s="74">
        <v>10.279173319428388</v>
      </c>
      <c r="J33" s="75">
        <v>0</v>
      </c>
      <c r="K33" s="75">
        <v>0</v>
      </c>
      <c r="L33" s="75">
        <f t="shared" si="0"/>
        <v>116.07417331942838</v>
      </c>
      <c r="M33" s="75">
        <f t="shared" si="1"/>
        <v>116.07417331942838</v>
      </c>
      <c r="N33" s="75">
        <v>0</v>
      </c>
      <c r="O33" s="75">
        <f t="shared" si="2"/>
        <v>116.07417331942838</v>
      </c>
    </row>
    <row r="34" spans="1:20" x14ac:dyDescent="0.25">
      <c r="A34" s="164" t="s">
        <v>27</v>
      </c>
      <c r="B34" s="74">
        <v>23.13</v>
      </c>
      <c r="C34" s="74">
        <v>2.73</v>
      </c>
      <c r="D34" s="74">
        <v>0.33</v>
      </c>
      <c r="E34" s="74">
        <v>0.27</v>
      </c>
      <c r="F34" s="74">
        <v>19.484999999999999</v>
      </c>
      <c r="G34" s="74">
        <v>2.1</v>
      </c>
      <c r="H34" s="74">
        <v>63.51</v>
      </c>
      <c r="I34" s="74">
        <v>11.3113915607099</v>
      </c>
      <c r="J34" s="75">
        <v>0</v>
      </c>
      <c r="K34" s="75">
        <v>0</v>
      </c>
      <c r="L34" s="75">
        <f t="shared" si="0"/>
        <v>122.8663915607099</v>
      </c>
      <c r="M34" s="75">
        <f t="shared" si="1"/>
        <v>122.8663915607099</v>
      </c>
      <c r="N34" s="75">
        <v>0</v>
      </c>
      <c r="O34" s="75">
        <f t="shared" si="2"/>
        <v>122.8663915607099</v>
      </c>
    </row>
    <row r="35" spans="1:20" x14ac:dyDescent="0.25">
      <c r="A35" s="164" t="s">
        <v>28</v>
      </c>
      <c r="B35" s="74">
        <v>17.864999999999998</v>
      </c>
      <c r="C35" s="74">
        <v>3.06</v>
      </c>
      <c r="D35" s="74">
        <v>0.22500000000000001</v>
      </c>
      <c r="E35" s="74">
        <v>0.32</v>
      </c>
      <c r="F35" s="74">
        <v>16.920000000000002</v>
      </c>
      <c r="G35" s="74">
        <v>1.89</v>
      </c>
      <c r="H35" s="74">
        <v>54.63</v>
      </c>
      <c r="I35" s="74">
        <v>10.10713694588147</v>
      </c>
      <c r="J35" s="75">
        <v>0</v>
      </c>
      <c r="K35" s="75">
        <v>0</v>
      </c>
      <c r="L35" s="75">
        <f t="shared" si="0"/>
        <v>105.01713694588146</v>
      </c>
      <c r="M35" s="75">
        <f t="shared" si="1"/>
        <v>105.01713694588146</v>
      </c>
      <c r="N35" s="75">
        <v>0</v>
      </c>
      <c r="O35" s="75">
        <f t="shared" si="2"/>
        <v>105.01713694588146</v>
      </c>
    </row>
    <row r="36" spans="1:20" x14ac:dyDescent="0.25">
      <c r="A36" s="164" t="s">
        <v>29</v>
      </c>
      <c r="B36" s="74">
        <v>15.9</v>
      </c>
      <c r="C36" s="74">
        <v>2.67</v>
      </c>
      <c r="D36" s="74">
        <v>0.03</v>
      </c>
      <c r="E36" s="74">
        <v>0.91</v>
      </c>
      <c r="F36" s="74">
        <v>15.615</v>
      </c>
      <c r="G36" s="74">
        <v>1.8</v>
      </c>
      <c r="H36" s="74">
        <v>47.31</v>
      </c>
      <c r="I36" s="74">
        <v>9.5050096384672536</v>
      </c>
      <c r="J36" s="75">
        <v>0</v>
      </c>
      <c r="K36" s="75">
        <v>0</v>
      </c>
      <c r="L36" s="75">
        <f t="shared" si="0"/>
        <v>93.740009638467257</v>
      </c>
      <c r="M36" s="75">
        <f t="shared" si="1"/>
        <v>93.740009638467257</v>
      </c>
      <c r="N36" s="75">
        <v>0</v>
      </c>
      <c r="O36" s="75">
        <f t="shared" si="2"/>
        <v>93.740009638467257</v>
      </c>
    </row>
    <row r="37" spans="1:20" ht="82.8" x14ac:dyDescent="0.25">
      <c r="A37" s="156" t="s">
        <v>59</v>
      </c>
      <c r="B37" s="165">
        <f>SUM(B13:B36)</f>
        <v>417.28499999999997</v>
      </c>
      <c r="C37" s="165">
        <f t="shared" ref="C37:O37" si="3">SUM(C13:C36)</f>
        <v>171.95999999999995</v>
      </c>
      <c r="D37" s="165">
        <f t="shared" si="3"/>
        <v>2.61</v>
      </c>
      <c r="E37" s="165">
        <f t="shared" si="3"/>
        <v>23.06</v>
      </c>
      <c r="F37" s="165">
        <f t="shared" si="3"/>
        <v>331.99500000000006</v>
      </c>
      <c r="G37" s="165">
        <f t="shared" si="3"/>
        <v>44.76</v>
      </c>
      <c r="H37" s="165">
        <f t="shared" si="3"/>
        <v>1097.73</v>
      </c>
      <c r="I37" s="165">
        <f t="shared" si="3"/>
        <v>278.70967741935482</v>
      </c>
      <c r="J37" s="165">
        <f t="shared" si="3"/>
        <v>0</v>
      </c>
      <c r="K37" s="72">
        <f t="shared" si="3"/>
        <v>0</v>
      </c>
      <c r="L37" s="72">
        <f t="shared" si="3"/>
        <v>2368.1096774193547</v>
      </c>
      <c r="M37" s="72">
        <f t="shared" si="3"/>
        <v>2368.1096774193547</v>
      </c>
      <c r="N37" s="72">
        <f t="shared" si="3"/>
        <v>0</v>
      </c>
      <c r="O37" s="72">
        <f t="shared" si="3"/>
        <v>2368.1096774193547</v>
      </c>
    </row>
    <row r="39" spans="1:20" ht="20.399999999999999" x14ac:dyDescent="0.35">
      <c r="A39" s="238" t="s">
        <v>1151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</sheetData>
  <mergeCells count="18">
    <mergeCell ref="G3:G9"/>
    <mergeCell ref="H3:H9"/>
    <mergeCell ref="J3:L4"/>
    <mergeCell ref="O3:O9"/>
    <mergeCell ref="L5:L9"/>
    <mergeCell ref="A39:T39"/>
    <mergeCell ref="B2:O2"/>
    <mergeCell ref="I3:I9"/>
    <mergeCell ref="M3:M9"/>
    <mergeCell ref="N3:N9"/>
    <mergeCell ref="J5:J9"/>
    <mergeCell ref="K5:K9"/>
    <mergeCell ref="B3:B9"/>
    <mergeCell ref="C3:C9"/>
    <mergeCell ref="D3:D9"/>
    <mergeCell ref="E3:E9"/>
    <mergeCell ref="F3:F9"/>
    <mergeCell ref="A3:A9"/>
  </mergeCells>
  <conditionalFormatting sqref="B10:I10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33"/>
  <sheetViews>
    <sheetView view="pageBreakPreview" topLeftCell="A13" zoomScale="60" zoomScaleNormal="85" workbookViewId="0">
      <selection activeCell="C40" sqref="C40"/>
    </sheetView>
  </sheetViews>
  <sheetFormatPr defaultRowHeight="14.4" x14ac:dyDescent="0.3"/>
  <cols>
    <col min="1" max="1" width="16.21875" style="1" customWidth="1"/>
    <col min="2" max="39" width="13.77734375" style="1" customWidth="1"/>
    <col min="40" max="45" width="13.77734375" style="2" customWidth="1"/>
  </cols>
  <sheetData>
    <row r="1" spans="1:45" x14ac:dyDescent="0.3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 t="s">
        <v>1176</v>
      </c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</row>
    <row r="2" spans="1:45" ht="15" customHeight="1" x14ac:dyDescent="0.3">
      <c r="A2" s="289" t="s">
        <v>1075</v>
      </c>
      <c r="B2" s="290"/>
      <c r="C2" s="292" t="s">
        <v>1163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</row>
    <row r="3" spans="1:45" s="123" customFormat="1" ht="133.5" customHeight="1" x14ac:dyDescent="0.3">
      <c r="A3" s="124" t="s">
        <v>0</v>
      </c>
      <c r="B3" s="125" t="s">
        <v>882</v>
      </c>
      <c r="C3" s="125" t="s">
        <v>883</v>
      </c>
      <c r="D3" s="125" t="s">
        <v>884</v>
      </c>
      <c r="E3" s="125" t="s">
        <v>885</v>
      </c>
      <c r="F3" s="125" t="s">
        <v>886</v>
      </c>
      <c r="G3" s="125" t="s">
        <v>887</v>
      </c>
      <c r="H3" s="125" t="s">
        <v>888</v>
      </c>
      <c r="I3" s="125" t="s">
        <v>889</v>
      </c>
      <c r="J3" s="125" t="s">
        <v>890</v>
      </c>
      <c r="K3" s="125" t="s">
        <v>891</v>
      </c>
      <c r="L3" s="125" t="s">
        <v>892</v>
      </c>
      <c r="M3" s="125" t="s">
        <v>893</v>
      </c>
      <c r="N3" s="125" t="s">
        <v>894</v>
      </c>
      <c r="O3" s="125" t="s">
        <v>895</v>
      </c>
      <c r="P3" s="125" t="s">
        <v>896</v>
      </c>
      <c r="Q3" s="125" t="s">
        <v>897</v>
      </c>
      <c r="R3" s="125" t="s">
        <v>898</v>
      </c>
      <c r="S3" s="125" t="s">
        <v>899</v>
      </c>
      <c r="T3" s="125" t="s">
        <v>900</v>
      </c>
      <c r="U3" s="125" t="s">
        <v>901</v>
      </c>
      <c r="V3" s="125" t="s">
        <v>902</v>
      </c>
      <c r="W3" s="125" t="s">
        <v>903</v>
      </c>
      <c r="X3" s="125" t="s">
        <v>904</v>
      </c>
      <c r="Y3" s="125" t="s">
        <v>905</v>
      </c>
      <c r="Z3" s="125" t="s">
        <v>906</v>
      </c>
      <c r="AA3" s="125" t="s">
        <v>907</v>
      </c>
      <c r="AB3" s="125" t="s">
        <v>908</v>
      </c>
      <c r="AC3" s="125" t="s">
        <v>909</v>
      </c>
      <c r="AD3" s="125" t="s">
        <v>910</v>
      </c>
      <c r="AE3" s="125" t="s">
        <v>911</v>
      </c>
      <c r="AF3" s="125" t="s">
        <v>912</v>
      </c>
      <c r="AG3" s="125" t="s">
        <v>913</v>
      </c>
      <c r="AH3" s="125" t="s">
        <v>914</v>
      </c>
      <c r="AI3" s="125" t="s">
        <v>914</v>
      </c>
      <c r="AJ3" s="125" t="s">
        <v>915</v>
      </c>
      <c r="AK3" s="125" t="s">
        <v>916</v>
      </c>
      <c r="AL3" s="125" t="s">
        <v>917</v>
      </c>
      <c r="AM3" s="125" t="s">
        <v>918</v>
      </c>
      <c r="AN3" s="343" t="s">
        <v>135</v>
      </c>
      <c r="AO3" s="344"/>
      <c r="AP3" s="345"/>
      <c r="AQ3" s="124" t="s">
        <v>2</v>
      </c>
      <c r="AR3" s="124" t="s">
        <v>3</v>
      </c>
      <c r="AS3" s="124" t="s">
        <v>127</v>
      </c>
    </row>
    <row r="4" spans="1:45" s="113" customFormat="1" ht="15.6" x14ac:dyDescent="0.3">
      <c r="A4" s="126"/>
      <c r="B4" s="137" t="s">
        <v>332</v>
      </c>
      <c r="C4" s="137" t="s">
        <v>919</v>
      </c>
      <c r="D4" s="137" t="s">
        <v>333</v>
      </c>
      <c r="E4" s="137" t="s">
        <v>920</v>
      </c>
      <c r="F4" s="137" t="s">
        <v>921</v>
      </c>
      <c r="G4" s="137" t="s">
        <v>922</v>
      </c>
      <c r="H4" s="137" t="s">
        <v>923</v>
      </c>
      <c r="I4" s="137" t="s">
        <v>924</v>
      </c>
      <c r="J4" s="137" t="s">
        <v>334</v>
      </c>
      <c r="K4" s="137" t="s">
        <v>335</v>
      </c>
      <c r="L4" s="137" t="s">
        <v>925</v>
      </c>
      <c r="M4" s="137" t="s">
        <v>336</v>
      </c>
      <c r="N4" s="137" t="s">
        <v>926</v>
      </c>
      <c r="O4" s="137" t="s">
        <v>927</v>
      </c>
      <c r="P4" s="137" t="s">
        <v>928</v>
      </c>
      <c r="Q4" s="137" t="s">
        <v>337</v>
      </c>
      <c r="R4" s="137" t="s">
        <v>929</v>
      </c>
      <c r="S4" s="137" t="s">
        <v>338</v>
      </c>
      <c r="T4" s="137" t="s">
        <v>339</v>
      </c>
      <c r="U4" s="137" t="s">
        <v>340</v>
      </c>
      <c r="V4" s="137" t="s">
        <v>341</v>
      </c>
      <c r="W4" s="137" t="s">
        <v>342</v>
      </c>
      <c r="X4" s="137" t="s">
        <v>343</v>
      </c>
      <c r="Y4" s="137" t="s">
        <v>344</v>
      </c>
      <c r="Z4" s="137" t="s">
        <v>345</v>
      </c>
      <c r="AA4" s="137" t="s">
        <v>346</v>
      </c>
      <c r="AB4" s="137" t="s">
        <v>347</v>
      </c>
      <c r="AC4" s="137" t="s">
        <v>348</v>
      </c>
      <c r="AD4" s="137" t="s">
        <v>349</v>
      </c>
      <c r="AE4" s="137" t="s">
        <v>930</v>
      </c>
      <c r="AF4" s="137" t="s">
        <v>931</v>
      </c>
      <c r="AG4" s="137" t="s">
        <v>350</v>
      </c>
      <c r="AH4" s="137" t="s">
        <v>351</v>
      </c>
      <c r="AI4" s="137" t="s">
        <v>932</v>
      </c>
      <c r="AJ4" s="137" t="s">
        <v>352</v>
      </c>
      <c r="AK4" s="137" t="s">
        <v>353</v>
      </c>
      <c r="AL4" s="137" t="s">
        <v>354</v>
      </c>
      <c r="AM4" s="137" t="s">
        <v>355</v>
      </c>
      <c r="AN4" s="127"/>
      <c r="AO4" s="127"/>
      <c r="AP4" s="127"/>
      <c r="AQ4" s="127"/>
      <c r="AR4" s="127"/>
      <c r="AS4" s="127"/>
    </row>
    <row r="5" spans="1:45" s="113" customFormat="1" ht="15.6" x14ac:dyDescent="0.3">
      <c r="A5" s="126"/>
      <c r="B5" s="128" t="s">
        <v>146</v>
      </c>
      <c r="C5" s="128" t="s">
        <v>146</v>
      </c>
      <c r="D5" s="128" t="s">
        <v>146</v>
      </c>
      <c r="E5" s="128" t="s">
        <v>146</v>
      </c>
      <c r="F5" s="128" t="s">
        <v>146</v>
      </c>
      <c r="G5" s="128" t="s">
        <v>146</v>
      </c>
      <c r="H5" s="128" t="s">
        <v>146</v>
      </c>
      <c r="I5" s="128" t="s">
        <v>146</v>
      </c>
      <c r="J5" s="128" t="s">
        <v>146</v>
      </c>
      <c r="K5" s="128" t="s">
        <v>146</v>
      </c>
      <c r="L5" s="128" t="s">
        <v>146</v>
      </c>
      <c r="M5" s="128" t="s">
        <v>146</v>
      </c>
      <c r="N5" s="128" t="s">
        <v>146</v>
      </c>
      <c r="O5" s="128" t="s">
        <v>146</v>
      </c>
      <c r="P5" s="128" t="s">
        <v>146</v>
      </c>
      <c r="Q5" s="128" t="s">
        <v>146</v>
      </c>
      <c r="R5" s="128" t="s">
        <v>146</v>
      </c>
      <c r="S5" s="128" t="s">
        <v>146</v>
      </c>
      <c r="T5" s="128" t="s">
        <v>146</v>
      </c>
      <c r="U5" s="128" t="s">
        <v>146</v>
      </c>
      <c r="V5" s="128" t="s">
        <v>146</v>
      </c>
      <c r="W5" s="128" t="s">
        <v>146</v>
      </c>
      <c r="X5" s="128" t="s">
        <v>146</v>
      </c>
      <c r="Y5" s="128" t="s">
        <v>146</v>
      </c>
      <c r="Z5" s="128" t="s">
        <v>146</v>
      </c>
      <c r="AA5" s="128" t="s">
        <v>156</v>
      </c>
      <c r="AB5" s="128" t="s">
        <v>146</v>
      </c>
      <c r="AC5" s="128" t="s">
        <v>146</v>
      </c>
      <c r="AD5" s="128" t="s">
        <v>146</v>
      </c>
      <c r="AE5" s="128" t="s">
        <v>146</v>
      </c>
      <c r="AF5" s="128" t="s">
        <v>146</v>
      </c>
      <c r="AG5" s="128" t="s">
        <v>146</v>
      </c>
      <c r="AH5" s="128" t="s">
        <v>146</v>
      </c>
      <c r="AI5" s="128" t="s">
        <v>146</v>
      </c>
      <c r="AJ5" s="128" t="s">
        <v>146</v>
      </c>
      <c r="AK5" s="128" t="s">
        <v>146</v>
      </c>
      <c r="AL5" s="128" t="s">
        <v>146</v>
      </c>
      <c r="AM5" s="128" t="s">
        <v>156</v>
      </c>
      <c r="AN5" s="124" t="s">
        <v>145</v>
      </c>
      <c r="AO5" s="124" t="s">
        <v>146</v>
      </c>
      <c r="AP5" s="124" t="s">
        <v>156</v>
      </c>
      <c r="AQ5" s="127"/>
      <c r="AR5" s="127"/>
      <c r="AS5" s="127"/>
    </row>
    <row r="6" spans="1:45" ht="15.6" x14ac:dyDescent="0.3">
      <c r="A6" s="129"/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  <c r="AC6" s="130">
        <v>28</v>
      </c>
      <c r="AD6" s="130">
        <v>29</v>
      </c>
      <c r="AE6" s="130">
        <v>30</v>
      </c>
      <c r="AF6" s="130">
        <v>31</v>
      </c>
      <c r="AG6" s="130">
        <v>32</v>
      </c>
      <c r="AH6" s="130">
        <v>33</v>
      </c>
      <c r="AI6" s="130">
        <v>34</v>
      </c>
      <c r="AJ6" s="130">
        <v>35</v>
      </c>
      <c r="AK6" s="130">
        <v>36</v>
      </c>
      <c r="AL6" s="130">
        <v>37</v>
      </c>
      <c r="AM6" s="130">
        <v>38</v>
      </c>
      <c r="AN6" s="131">
        <v>39</v>
      </c>
      <c r="AO6" s="131">
        <v>40</v>
      </c>
      <c r="AP6" s="131">
        <v>41</v>
      </c>
      <c r="AQ6" s="131">
        <v>42</v>
      </c>
      <c r="AR6" s="131">
        <v>43</v>
      </c>
      <c r="AS6" s="131">
        <v>44</v>
      </c>
    </row>
    <row r="7" spans="1:45" ht="15.6" x14ac:dyDescent="0.3">
      <c r="A7" s="119" t="s">
        <v>6</v>
      </c>
      <c r="B7" s="132">
        <v>3.1360000000000001</v>
      </c>
      <c r="C7" s="132">
        <v>7.0235294117647067</v>
      </c>
      <c r="D7" s="133">
        <v>3.9453913043478268</v>
      </c>
      <c r="E7" s="132">
        <v>6.1230769230769235</v>
      </c>
      <c r="F7" s="132">
        <v>10.613333333333333</v>
      </c>
      <c r="G7" s="132">
        <v>9.6357894736842109</v>
      </c>
      <c r="H7" s="132">
        <v>21.167999999999999</v>
      </c>
      <c r="I7" s="133">
        <v>3.3200000000000003</v>
      </c>
      <c r="J7" s="132">
        <v>3.5360000000000005</v>
      </c>
      <c r="K7" s="132">
        <v>5.55</v>
      </c>
      <c r="L7" s="132">
        <v>10.8</v>
      </c>
      <c r="M7" s="133">
        <v>9.0823529411764721</v>
      </c>
      <c r="N7" s="133">
        <v>6.7353846153846151</v>
      </c>
      <c r="O7" s="133">
        <v>6.3679999999999994</v>
      </c>
      <c r="P7" s="132">
        <v>10.613333333333335</v>
      </c>
      <c r="Q7" s="132">
        <v>13.64</v>
      </c>
      <c r="R7" s="133">
        <v>30.266666666666666</v>
      </c>
      <c r="S7" s="133">
        <v>18.920000000000002</v>
      </c>
      <c r="T7" s="133">
        <v>24.599999999999998</v>
      </c>
      <c r="U7" s="133">
        <v>25.08</v>
      </c>
      <c r="V7" s="133">
        <v>25.68</v>
      </c>
      <c r="W7" s="133">
        <v>8.2800000000000011</v>
      </c>
      <c r="X7" s="133">
        <v>7.26</v>
      </c>
      <c r="Y7" s="133">
        <v>2.31</v>
      </c>
      <c r="Z7" s="133">
        <v>19.68</v>
      </c>
      <c r="AA7" s="132">
        <v>5.4666666666666659</v>
      </c>
      <c r="AB7" s="133">
        <v>0</v>
      </c>
      <c r="AC7" s="133">
        <v>29.28</v>
      </c>
      <c r="AD7" s="133">
        <v>34.367999999999995</v>
      </c>
      <c r="AE7" s="132">
        <v>25.3</v>
      </c>
      <c r="AF7" s="132">
        <v>14.899999999999999</v>
      </c>
      <c r="AG7" s="133">
        <v>4.0999999999999996</v>
      </c>
      <c r="AH7" s="133">
        <v>0</v>
      </c>
      <c r="AI7" s="133">
        <v>1.4E-2</v>
      </c>
      <c r="AJ7" s="133">
        <v>1.7571428571428569</v>
      </c>
      <c r="AK7" s="133">
        <v>21.560000000000002</v>
      </c>
      <c r="AL7" s="133">
        <v>24.08</v>
      </c>
      <c r="AM7" s="133">
        <v>11.299999999999999</v>
      </c>
      <c r="AN7" s="134">
        <v>0</v>
      </c>
      <c r="AO7" s="134">
        <f>SUM(B7:AL7)</f>
        <v>454.19266752657768</v>
      </c>
      <c r="AP7" s="134">
        <f>AM7</f>
        <v>11.299999999999999</v>
      </c>
      <c r="AQ7" s="134">
        <f>AN7+AO7+AP7</f>
        <v>465.49266752657769</v>
      </c>
      <c r="AR7" s="134">
        <v>0</v>
      </c>
      <c r="AS7" s="134">
        <f>AQ7</f>
        <v>465.49266752657769</v>
      </c>
    </row>
    <row r="8" spans="1:45" ht="15.6" x14ac:dyDescent="0.3">
      <c r="A8" s="119" t="s">
        <v>7</v>
      </c>
      <c r="B8" s="132">
        <v>3.976</v>
      </c>
      <c r="C8" s="132">
        <v>6.2470588235294127</v>
      </c>
      <c r="D8" s="133">
        <v>3.5092173913043485</v>
      </c>
      <c r="E8" s="132">
        <v>5.4461538461538463</v>
      </c>
      <c r="F8" s="132">
        <v>9.44</v>
      </c>
      <c r="G8" s="132">
        <v>8.5705263157894738</v>
      </c>
      <c r="H8" s="132">
        <v>15.887999999999998</v>
      </c>
      <c r="I8" s="133">
        <v>3.3439999999999999</v>
      </c>
      <c r="J8" s="132">
        <v>4.3759999999999994</v>
      </c>
      <c r="K8" s="132">
        <v>5.76</v>
      </c>
      <c r="L8" s="132">
        <v>10.92</v>
      </c>
      <c r="M8" s="133">
        <v>9.0352941176470587</v>
      </c>
      <c r="N8" s="133">
        <v>5.9907692307692306</v>
      </c>
      <c r="O8" s="133">
        <v>5.6640000000000006</v>
      </c>
      <c r="P8" s="132">
        <v>9.44</v>
      </c>
      <c r="Q8" s="132">
        <v>12.4</v>
      </c>
      <c r="R8" s="133">
        <v>30.955555555555552</v>
      </c>
      <c r="S8" s="133">
        <v>18.600000000000001</v>
      </c>
      <c r="T8" s="133">
        <v>22.680000000000003</v>
      </c>
      <c r="U8" s="133">
        <v>24.479999999999997</v>
      </c>
      <c r="V8" s="133">
        <v>21.9</v>
      </c>
      <c r="W8" s="133">
        <v>7.92</v>
      </c>
      <c r="X8" s="133">
        <v>7.56</v>
      </c>
      <c r="Y8" s="133">
        <v>2.4</v>
      </c>
      <c r="Z8" s="133">
        <v>18.143999999999998</v>
      </c>
      <c r="AA8" s="132">
        <v>5.04</v>
      </c>
      <c r="AB8" s="133">
        <v>0</v>
      </c>
      <c r="AC8" s="133">
        <v>26.92</v>
      </c>
      <c r="AD8" s="133">
        <v>33.792000000000002</v>
      </c>
      <c r="AE8" s="132">
        <v>24.4</v>
      </c>
      <c r="AF8" s="132">
        <v>14.899999999999999</v>
      </c>
      <c r="AG8" s="133">
        <v>3.78</v>
      </c>
      <c r="AH8" s="133">
        <v>0</v>
      </c>
      <c r="AI8" s="133">
        <v>1.2E-2</v>
      </c>
      <c r="AJ8" s="133">
        <v>1.6199999999999999</v>
      </c>
      <c r="AK8" s="133">
        <v>21.32</v>
      </c>
      <c r="AL8" s="133">
        <v>23.72</v>
      </c>
      <c r="AM8" s="133">
        <v>11.68</v>
      </c>
      <c r="AN8" s="134">
        <v>0</v>
      </c>
      <c r="AO8" s="134">
        <f t="shared" ref="AO8:AO30" si="0">SUM(B8:AL8)</f>
        <v>430.15057528074885</v>
      </c>
      <c r="AP8" s="134">
        <f t="shared" ref="AP8:AP30" si="1">AM8</f>
        <v>11.68</v>
      </c>
      <c r="AQ8" s="134">
        <f t="shared" ref="AQ8:AQ30" si="2">AN8+AO8+AP8</f>
        <v>441.83057528074886</v>
      </c>
      <c r="AR8" s="134">
        <v>0</v>
      </c>
      <c r="AS8" s="134">
        <f t="shared" ref="AS8:AS30" si="3">AQ8</f>
        <v>441.83057528074886</v>
      </c>
    </row>
    <row r="9" spans="1:45" ht="15.6" x14ac:dyDescent="0.3">
      <c r="A9" s="119" t="s">
        <v>8</v>
      </c>
      <c r="B9" s="132">
        <v>3.7840000000000003</v>
      </c>
      <c r="C9" s="132">
        <v>6.0352941176470587</v>
      </c>
      <c r="D9" s="133">
        <v>3.3902608695652177</v>
      </c>
      <c r="E9" s="132">
        <v>5.2615384615384615</v>
      </c>
      <c r="F9" s="132">
        <v>9.1199999999999992</v>
      </c>
      <c r="G9" s="132">
        <v>8.2800000000000011</v>
      </c>
      <c r="H9" s="132">
        <v>13.2</v>
      </c>
      <c r="I9" s="133">
        <v>2.7439999999999998</v>
      </c>
      <c r="J9" s="132">
        <v>3.5840000000000001</v>
      </c>
      <c r="K9" s="132">
        <v>5.88</v>
      </c>
      <c r="L9" s="132">
        <v>10.96</v>
      </c>
      <c r="M9" s="133">
        <v>8.7529411764705873</v>
      </c>
      <c r="N9" s="133">
        <v>5.7876923076923079</v>
      </c>
      <c r="O9" s="133">
        <v>5.4720000000000004</v>
      </c>
      <c r="P9" s="132">
        <v>9.1199999999999992</v>
      </c>
      <c r="Q9" s="132">
        <v>11.2</v>
      </c>
      <c r="R9" s="133">
        <v>30.866666666666667</v>
      </c>
      <c r="S9" s="133">
        <v>17.88</v>
      </c>
      <c r="T9" s="133">
        <v>21.78</v>
      </c>
      <c r="U9" s="133">
        <v>23.28</v>
      </c>
      <c r="V9" s="133">
        <v>22.8</v>
      </c>
      <c r="W9" s="133">
        <v>8.1000000000000014</v>
      </c>
      <c r="X9" s="133">
        <v>7.32</v>
      </c>
      <c r="Y9" s="133">
        <v>2.4300000000000002</v>
      </c>
      <c r="Z9" s="133">
        <v>17.423999999999999</v>
      </c>
      <c r="AA9" s="132">
        <v>4.84</v>
      </c>
      <c r="AB9" s="133">
        <v>0</v>
      </c>
      <c r="AC9" s="133">
        <v>25.76</v>
      </c>
      <c r="AD9" s="133">
        <v>33.120000000000005</v>
      </c>
      <c r="AE9" s="132">
        <v>24.4</v>
      </c>
      <c r="AF9" s="132">
        <v>14.899999999999999</v>
      </c>
      <c r="AG9" s="133">
        <v>3.63</v>
      </c>
      <c r="AH9" s="133">
        <v>0</v>
      </c>
      <c r="AI9" s="133">
        <v>1.4E-2</v>
      </c>
      <c r="AJ9" s="133">
        <v>1.5557142857142858</v>
      </c>
      <c r="AK9" s="133">
        <v>19.96</v>
      </c>
      <c r="AL9" s="133">
        <v>21.44</v>
      </c>
      <c r="AM9" s="133">
        <v>11.14</v>
      </c>
      <c r="AN9" s="134">
        <v>0</v>
      </c>
      <c r="AO9" s="134">
        <f t="shared" si="0"/>
        <v>414.07210788529449</v>
      </c>
      <c r="AP9" s="134">
        <f t="shared" si="1"/>
        <v>11.14</v>
      </c>
      <c r="AQ9" s="134">
        <f t="shared" si="2"/>
        <v>425.21210788529447</v>
      </c>
      <c r="AR9" s="134">
        <v>0</v>
      </c>
      <c r="AS9" s="134">
        <f t="shared" si="3"/>
        <v>425.21210788529447</v>
      </c>
    </row>
    <row r="10" spans="1:45" ht="15.6" x14ac:dyDescent="0.3">
      <c r="A10" s="119" t="s">
        <v>9</v>
      </c>
      <c r="B10" s="132">
        <v>4.6239999999999997</v>
      </c>
      <c r="C10" s="132">
        <v>5.9647058823529404</v>
      </c>
      <c r="D10" s="133">
        <v>3.3506086956521739</v>
      </c>
      <c r="E10" s="132">
        <v>5.1999999999999993</v>
      </c>
      <c r="F10" s="132">
        <v>9.0133333333333319</v>
      </c>
      <c r="G10" s="132">
        <v>8.1831578947368424</v>
      </c>
      <c r="H10" s="132">
        <v>10.272</v>
      </c>
      <c r="I10" s="133">
        <v>2.472</v>
      </c>
      <c r="J10" s="132">
        <v>4.2240000000000002</v>
      </c>
      <c r="K10" s="132">
        <v>3.36</v>
      </c>
      <c r="L10" s="132">
        <v>10.52</v>
      </c>
      <c r="M10" s="133">
        <v>8.2823529411764696</v>
      </c>
      <c r="N10" s="133">
        <v>5.7199999999999989</v>
      </c>
      <c r="O10" s="133">
        <v>5.4079999999999986</v>
      </c>
      <c r="P10" s="132">
        <v>9.0133333333333336</v>
      </c>
      <c r="Q10" s="132">
        <v>10.28</v>
      </c>
      <c r="R10" s="133">
        <v>31.022222222222215</v>
      </c>
      <c r="S10" s="133">
        <v>18.239999999999998</v>
      </c>
      <c r="T10" s="133">
        <v>22.319999999999997</v>
      </c>
      <c r="U10" s="133">
        <v>20.220000000000002</v>
      </c>
      <c r="V10" s="133">
        <v>21.06</v>
      </c>
      <c r="W10" s="133">
        <v>5.2799999999999994</v>
      </c>
      <c r="X10" s="133">
        <v>7.29</v>
      </c>
      <c r="Y10" s="133">
        <v>2.0099999999999998</v>
      </c>
      <c r="Z10" s="133">
        <v>17.856000000000002</v>
      </c>
      <c r="AA10" s="132">
        <v>4.96</v>
      </c>
      <c r="AB10" s="133">
        <v>0</v>
      </c>
      <c r="AC10" s="133">
        <v>24.36</v>
      </c>
      <c r="AD10" s="133">
        <v>31.512</v>
      </c>
      <c r="AE10" s="132">
        <v>23.9</v>
      </c>
      <c r="AF10" s="132">
        <v>18.2</v>
      </c>
      <c r="AG10" s="133">
        <v>3.72</v>
      </c>
      <c r="AH10" s="133">
        <v>0</v>
      </c>
      <c r="AI10" s="133">
        <v>1.2E-2</v>
      </c>
      <c r="AJ10" s="133">
        <v>1.5942857142857143</v>
      </c>
      <c r="AK10" s="133">
        <v>18.759999999999998</v>
      </c>
      <c r="AL10" s="133">
        <v>17.8</v>
      </c>
      <c r="AM10" s="133">
        <v>8.379999999999999</v>
      </c>
      <c r="AN10" s="134">
        <v>0</v>
      </c>
      <c r="AO10" s="134">
        <f t="shared" si="0"/>
        <v>396.00400001709301</v>
      </c>
      <c r="AP10" s="134">
        <f t="shared" si="1"/>
        <v>8.379999999999999</v>
      </c>
      <c r="AQ10" s="134">
        <f t="shared" si="2"/>
        <v>404.384000017093</v>
      </c>
      <c r="AR10" s="134">
        <v>0</v>
      </c>
      <c r="AS10" s="134">
        <f t="shared" si="3"/>
        <v>404.384000017093</v>
      </c>
    </row>
    <row r="11" spans="1:45" ht="15.6" x14ac:dyDescent="0.3">
      <c r="A11" s="119" t="s">
        <v>10</v>
      </c>
      <c r="B11" s="132">
        <v>5.5839999999999996</v>
      </c>
      <c r="C11" s="132">
        <v>5.6470588235294121</v>
      </c>
      <c r="D11" s="133">
        <v>3.1721739130434785</v>
      </c>
      <c r="E11" s="132">
        <v>4.9230769230769234</v>
      </c>
      <c r="F11" s="132">
        <v>8.5333333333333332</v>
      </c>
      <c r="G11" s="132">
        <v>7.7473684210526326</v>
      </c>
      <c r="H11" s="132">
        <v>12.288</v>
      </c>
      <c r="I11" s="133">
        <v>2.72</v>
      </c>
      <c r="J11" s="132">
        <v>6.1839999999999993</v>
      </c>
      <c r="K11" s="132">
        <v>3.39</v>
      </c>
      <c r="L11" s="132">
        <v>10.36</v>
      </c>
      <c r="M11" s="133">
        <v>9.5058823529411764</v>
      </c>
      <c r="N11" s="133">
        <v>5.4153846153846148</v>
      </c>
      <c r="O11" s="133">
        <v>5.12</v>
      </c>
      <c r="P11" s="132">
        <v>8.5333333333333332</v>
      </c>
      <c r="Q11" s="132">
        <v>11.04</v>
      </c>
      <c r="R11" s="133">
        <v>31.266666666666666</v>
      </c>
      <c r="S11" s="133">
        <v>19.32</v>
      </c>
      <c r="T11" s="133">
        <v>25.14</v>
      </c>
      <c r="U11" s="133">
        <v>18.899999999999999</v>
      </c>
      <c r="V11" s="133">
        <v>22.98</v>
      </c>
      <c r="W11" s="133">
        <v>6.39</v>
      </c>
      <c r="X11" s="133">
        <v>6.81</v>
      </c>
      <c r="Y11" s="133">
        <v>2.04</v>
      </c>
      <c r="Z11" s="133">
        <v>20.112000000000002</v>
      </c>
      <c r="AA11" s="132">
        <v>5.586666666666666</v>
      </c>
      <c r="AB11" s="133">
        <v>0</v>
      </c>
      <c r="AC11" s="133">
        <v>23.759999999999998</v>
      </c>
      <c r="AD11" s="133">
        <v>33.143999999999998</v>
      </c>
      <c r="AE11" s="132">
        <v>23.599999999999998</v>
      </c>
      <c r="AF11" s="132">
        <v>18.3</v>
      </c>
      <c r="AG11" s="133">
        <v>4.1899999999999995</v>
      </c>
      <c r="AH11" s="133">
        <v>0</v>
      </c>
      <c r="AI11" s="133">
        <v>1.4E-2</v>
      </c>
      <c r="AJ11" s="133">
        <v>1.7957142857142858</v>
      </c>
      <c r="AK11" s="133">
        <v>25.240000000000002</v>
      </c>
      <c r="AL11" s="133">
        <v>19.920000000000002</v>
      </c>
      <c r="AM11" s="133">
        <v>8.32</v>
      </c>
      <c r="AN11" s="134">
        <v>0</v>
      </c>
      <c r="AO11" s="134">
        <f t="shared" si="0"/>
        <v>418.67265933474249</v>
      </c>
      <c r="AP11" s="134">
        <f t="shared" si="1"/>
        <v>8.32</v>
      </c>
      <c r="AQ11" s="134">
        <f t="shared" si="2"/>
        <v>426.99265933474248</v>
      </c>
      <c r="AR11" s="134">
        <v>0</v>
      </c>
      <c r="AS11" s="134">
        <f t="shared" si="3"/>
        <v>426.99265933474248</v>
      </c>
    </row>
    <row r="12" spans="1:45" ht="15.6" x14ac:dyDescent="0.3">
      <c r="A12" s="119" t="s">
        <v>11</v>
      </c>
      <c r="B12" s="132">
        <v>6.3119999999999994</v>
      </c>
      <c r="C12" s="132">
        <v>7.6941176470588237</v>
      </c>
      <c r="D12" s="133">
        <v>4.3220869565217388</v>
      </c>
      <c r="E12" s="132">
        <v>6.7076923076923078</v>
      </c>
      <c r="F12" s="132">
        <v>11.626666666666667</v>
      </c>
      <c r="G12" s="132">
        <v>10.555789473684211</v>
      </c>
      <c r="H12" s="132">
        <v>9.6</v>
      </c>
      <c r="I12" s="133">
        <v>3.2160000000000002</v>
      </c>
      <c r="J12" s="132">
        <v>6.1120000000000001</v>
      </c>
      <c r="K12" s="132">
        <v>3.7800000000000002</v>
      </c>
      <c r="L12" s="132">
        <v>11.4</v>
      </c>
      <c r="M12" s="133">
        <v>11.2</v>
      </c>
      <c r="N12" s="133">
        <v>7.3784615384615382</v>
      </c>
      <c r="O12" s="133">
        <v>6.976</v>
      </c>
      <c r="P12" s="132">
        <v>11.626666666666667</v>
      </c>
      <c r="Q12" s="132">
        <v>12.36</v>
      </c>
      <c r="R12" s="133">
        <v>31.755555555555556</v>
      </c>
      <c r="S12" s="133">
        <v>24</v>
      </c>
      <c r="T12" s="133">
        <v>32.220000000000006</v>
      </c>
      <c r="U12" s="133">
        <v>25.259999999999998</v>
      </c>
      <c r="V12" s="133">
        <v>33.540000000000006</v>
      </c>
      <c r="W12" s="133">
        <v>6.27</v>
      </c>
      <c r="X12" s="133">
        <v>7.74</v>
      </c>
      <c r="Y12" s="133">
        <v>2.31</v>
      </c>
      <c r="Z12" s="133">
        <v>25.776</v>
      </c>
      <c r="AA12" s="132">
        <v>7.16</v>
      </c>
      <c r="AB12" s="133">
        <v>0</v>
      </c>
      <c r="AC12" s="133">
        <v>24.88</v>
      </c>
      <c r="AD12" s="133">
        <v>35.04</v>
      </c>
      <c r="AE12" s="132">
        <v>44.1</v>
      </c>
      <c r="AF12" s="132">
        <v>19.900000000000002</v>
      </c>
      <c r="AG12" s="133">
        <v>5.37</v>
      </c>
      <c r="AH12" s="133">
        <v>0</v>
      </c>
      <c r="AI12" s="133">
        <v>1.2E-2</v>
      </c>
      <c r="AJ12" s="133">
        <v>2.3014285714285712</v>
      </c>
      <c r="AK12" s="133">
        <v>26.44</v>
      </c>
      <c r="AL12" s="133">
        <v>24.24</v>
      </c>
      <c r="AM12" s="133">
        <v>10.920000000000002</v>
      </c>
      <c r="AN12" s="134">
        <v>0</v>
      </c>
      <c r="AO12" s="134">
        <f t="shared" si="0"/>
        <v>509.18246538373614</v>
      </c>
      <c r="AP12" s="134">
        <f t="shared" si="1"/>
        <v>10.920000000000002</v>
      </c>
      <c r="AQ12" s="134">
        <f t="shared" si="2"/>
        <v>520.1024653837361</v>
      </c>
      <c r="AR12" s="134">
        <v>0</v>
      </c>
      <c r="AS12" s="134">
        <f t="shared" si="3"/>
        <v>520.1024653837361</v>
      </c>
    </row>
    <row r="13" spans="1:45" ht="15.6" x14ac:dyDescent="0.3">
      <c r="A13" s="119" t="s">
        <v>12</v>
      </c>
      <c r="B13" s="132">
        <v>4.1920000000000002</v>
      </c>
      <c r="C13" s="132">
        <v>13.658823529411764</v>
      </c>
      <c r="D13" s="133">
        <v>7.6726956521739131</v>
      </c>
      <c r="E13" s="132">
        <v>11.907692307692306</v>
      </c>
      <c r="F13" s="132">
        <v>20.64</v>
      </c>
      <c r="G13" s="132">
        <v>18.738947368421051</v>
      </c>
      <c r="H13" s="132">
        <v>13.104000000000001</v>
      </c>
      <c r="I13" s="133">
        <v>3.3519999999999999</v>
      </c>
      <c r="J13" s="132">
        <v>4.7919999999999998</v>
      </c>
      <c r="K13" s="132">
        <v>5.1599999999999993</v>
      </c>
      <c r="L13" s="132">
        <v>12.84</v>
      </c>
      <c r="M13" s="133">
        <v>12.564705882352941</v>
      </c>
      <c r="N13" s="133">
        <v>13.098461538461537</v>
      </c>
      <c r="O13" s="133">
        <v>12.384</v>
      </c>
      <c r="P13" s="132">
        <v>20.639999999999997</v>
      </c>
      <c r="Q13" s="132">
        <v>15.12</v>
      </c>
      <c r="R13" s="133">
        <v>36.24444444444444</v>
      </c>
      <c r="S13" s="133">
        <v>29.16</v>
      </c>
      <c r="T13" s="133">
        <v>32.520000000000003</v>
      </c>
      <c r="U13" s="133">
        <v>31.5</v>
      </c>
      <c r="V13" s="133">
        <v>42.72</v>
      </c>
      <c r="W13" s="133">
        <v>10.17</v>
      </c>
      <c r="X13" s="133">
        <v>8.82</v>
      </c>
      <c r="Y13" s="133">
        <v>5.43</v>
      </c>
      <c r="Z13" s="133">
        <v>26.016000000000002</v>
      </c>
      <c r="AA13" s="132">
        <v>7.2266666666666666</v>
      </c>
      <c r="AB13" s="133">
        <v>0</v>
      </c>
      <c r="AC13" s="133">
        <v>27.959999999999997</v>
      </c>
      <c r="AD13" s="133">
        <v>35.808</v>
      </c>
      <c r="AE13" s="132">
        <v>44.3</v>
      </c>
      <c r="AF13" s="132">
        <v>24.5</v>
      </c>
      <c r="AG13" s="133">
        <v>5.42</v>
      </c>
      <c r="AH13" s="133">
        <v>0</v>
      </c>
      <c r="AI13" s="133">
        <v>1.2E-2</v>
      </c>
      <c r="AJ13" s="133">
        <v>2.322857142857143</v>
      </c>
      <c r="AK13" s="133">
        <v>26.12</v>
      </c>
      <c r="AL13" s="133">
        <v>29.119999999999997</v>
      </c>
      <c r="AM13" s="133">
        <v>13.580000000000002</v>
      </c>
      <c r="AN13" s="134">
        <v>0</v>
      </c>
      <c r="AO13" s="134">
        <f t="shared" si="0"/>
        <v>615.2352945324817</v>
      </c>
      <c r="AP13" s="134">
        <f t="shared" si="1"/>
        <v>13.580000000000002</v>
      </c>
      <c r="AQ13" s="134">
        <f t="shared" si="2"/>
        <v>628.81529453248174</v>
      </c>
      <c r="AR13" s="134">
        <v>0</v>
      </c>
      <c r="AS13" s="134">
        <f t="shared" si="3"/>
        <v>628.81529453248174</v>
      </c>
    </row>
    <row r="14" spans="1:45" ht="15.6" x14ac:dyDescent="0.3">
      <c r="A14" s="119" t="s">
        <v>13</v>
      </c>
      <c r="B14" s="132">
        <v>3.4079999999999999</v>
      </c>
      <c r="C14" s="132">
        <v>14.4</v>
      </c>
      <c r="D14" s="133">
        <v>8.0890434782608711</v>
      </c>
      <c r="E14" s="132">
        <v>12.553846153846154</v>
      </c>
      <c r="F14" s="132">
        <v>21.76</v>
      </c>
      <c r="G14" s="132">
        <v>19.755789473684214</v>
      </c>
      <c r="H14" s="132">
        <v>25.488</v>
      </c>
      <c r="I14" s="133">
        <v>3.8240000000000003</v>
      </c>
      <c r="J14" s="132">
        <v>3.008</v>
      </c>
      <c r="K14" s="132">
        <v>6.1499999999999995</v>
      </c>
      <c r="L14" s="132">
        <v>15.28</v>
      </c>
      <c r="M14" s="133">
        <v>16.517647058823528</v>
      </c>
      <c r="N14" s="133">
        <v>13.809230769230771</v>
      </c>
      <c r="O14" s="133">
        <v>13.056000000000003</v>
      </c>
      <c r="P14" s="132">
        <v>21.76</v>
      </c>
      <c r="Q14" s="132">
        <v>19.64</v>
      </c>
      <c r="R14" s="133">
        <v>40.644444444444439</v>
      </c>
      <c r="S14" s="133">
        <v>33.6</v>
      </c>
      <c r="T14" s="133">
        <v>36.18</v>
      </c>
      <c r="U14" s="133">
        <v>36.06</v>
      </c>
      <c r="V14" s="133">
        <v>52.38</v>
      </c>
      <c r="W14" s="133">
        <v>14.85</v>
      </c>
      <c r="X14" s="133">
        <v>9.06</v>
      </c>
      <c r="Y14" s="133">
        <v>4.4400000000000004</v>
      </c>
      <c r="Z14" s="133">
        <v>28.943999999999999</v>
      </c>
      <c r="AA14" s="132">
        <v>8.0399999999999991</v>
      </c>
      <c r="AB14" s="133">
        <v>0</v>
      </c>
      <c r="AC14" s="133">
        <v>30.64</v>
      </c>
      <c r="AD14" s="133">
        <v>37.008000000000003</v>
      </c>
      <c r="AE14" s="132">
        <v>47.9</v>
      </c>
      <c r="AF14" s="132">
        <v>17.599999999999998</v>
      </c>
      <c r="AG14" s="133">
        <v>6.0299999999999994</v>
      </c>
      <c r="AH14" s="133">
        <v>0</v>
      </c>
      <c r="AI14" s="133">
        <v>1.4E-2</v>
      </c>
      <c r="AJ14" s="133">
        <v>2.5842857142857141</v>
      </c>
      <c r="AK14" s="133">
        <v>26.8</v>
      </c>
      <c r="AL14" s="133">
        <v>34.92</v>
      </c>
      <c r="AM14" s="133">
        <v>18.34</v>
      </c>
      <c r="AN14" s="134">
        <v>0</v>
      </c>
      <c r="AO14" s="134">
        <f t="shared" si="0"/>
        <v>686.19428709257568</v>
      </c>
      <c r="AP14" s="134">
        <f t="shared" si="1"/>
        <v>18.34</v>
      </c>
      <c r="AQ14" s="134">
        <f t="shared" si="2"/>
        <v>704.53428709257571</v>
      </c>
      <c r="AR14" s="134">
        <v>0</v>
      </c>
      <c r="AS14" s="134">
        <f t="shared" si="3"/>
        <v>704.53428709257571</v>
      </c>
    </row>
    <row r="15" spans="1:45" ht="15.6" x14ac:dyDescent="0.3">
      <c r="A15" s="119" t="s">
        <v>14</v>
      </c>
      <c r="B15" s="132">
        <v>2.032</v>
      </c>
      <c r="C15" s="132">
        <v>9.1764705882352935</v>
      </c>
      <c r="D15" s="133">
        <v>5.1547826086956521</v>
      </c>
      <c r="E15" s="132">
        <v>8</v>
      </c>
      <c r="F15" s="132">
        <v>13.866666666666665</v>
      </c>
      <c r="G15" s="132">
        <v>12.589473684210526</v>
      </c>
      <c r="H15" s="132">
        <v>26.448</v>
      </c>
      <c r="I15" s="133">
        <v>4.5519999999999996</v>
      </c>
      <c r="J15" s="132">
        <v>1.8320000000000001</v>
      </c>
      <c r="K15" s="132">
        <v>9.36</v>
      </c>
      <c r="L15" s="132">
        <v>12.32</v>
      </c>
      <c r="M15" s="133">
        <v>14.352941176470587</v>
      </c>
      <c r="N15" s="133">
        <v>8.7999999999999989</v>
      </c>
      <c r="O15" s="133">
        <v>8.3199999999999985</v>
      </c>
      <c r="P15" s="132">
        <v>13.866666666666667</v>
      </c>
      <c r="Q15" s="132">
        <v>17.04</v>
      </c>
      <c r="R15" s="133">
        <v>40.377777777777773</v>
      </c>
      <c r="S15" s="133">
        <v>35.96</v>
      </c>
      <c r="T15" s="133">
        <v>30.900000000000002</v>
      </c>
      <c r="U15" s="133">
        <v>36.6</v>
      </c>
      <c r="V15" s="133">
        <v>50.76</v>
      </c>
      <c r="W15" s="133">
        <v>17.279999999999998</v>
      </c>
      <c r="X15" s="133">
        <v>8.52</v>
      </c>
      <c r="Y15" s="133">
        <v>5.58</v>
      </c>
      <c r="Z15" s="133">
        <v>24.720000000000002</v>
      </c>
      <c r="AA15" s="132">
        <v>6.8666666666666671</v>
      </c>
      <c r="AB15" s="133">
        <v>0</v>
      </c>
      <c r="AC15" s="133">
        <v>36.520000000000003</v>
      </c>
      <c r="AD15" s="133">
        <v>34.344000000000001</v>
      </c>
      <c r="AE15" s="132">
        <v>71.599999999999994</v>
      </c>
      <c r="AF15" s="132">
        <v>25</v>
      </c>
      <c r="AG15" s="133">
        <v>5.15</v>
      </c>
      <c r="AH15" s="133">
        <v>0</v>
      </c>
      <c r="AI15" s="133">
        <v>1.2E-2</v>
      </c>
      <c r="AJ15" s="133">
        <v>2.2071428571428573</v>
      </c>
      <c r="AK15" s="133">
        <v>32.28</v>
      </c>
      <c r="AL15" s="133">
        <v>40.480000000000004</v>
      </c>
      <c r="AM15" s="133">
        <v>18.740000000000002</v>
      </c>
      <c r="AN15" s="134">
        <v>0</v>
      </c>
      <c r="AO15" s="134">
        <f t="shared" si="0"/>
        <v>672.86858869253263</v>
      </c>
      <c r="AP15" s="134">
        <f t="shared" si="1"/>
        <v>18.740000000000002</v>
      </c>
      <c r="AQ15" s="134">
        <f t="shared" si="2"/>
        <v>691.60858869253263</v>
      </c>
      <c r="AR15" s="134">
        <v>0</v>
      </c>
      <c r="AS15" s="134">
        <f t="shared" si="3"/>
        <v>691.60858869253263</v>
      </c>
    </row>
    <row r="16" spans="1:45" ht="15.6" x14ac:dyDescent="0.3">
      <c r="A16" s="119" t="s">
        <v>15</v>
      </c>
      <c r="B16" s="132">
        <v>1.984</v>
      </c>
      <c r="C16" s="132">
        <v>9.1058823529411761</v>
      </c>
      <c r="D16" s="133">
        <v>5.1151304347826088</v>
      </c>
      <c r="E16" s="132">
        <v>7.9384615384615387</v>
      </c>
      <c r="F16" s="132">
        <v>13.76</v>
      </c>
      <c r="G16" s="132">
        <v>12.492631578947369</v>
      </c>
      <c r="H16" s="132">
        <v>21.071999999999999</v>
      </c>
      <c r="I16" s="133">
        <v>3.992</v>
      </c>
      <c r="J16" s="132">
        <v>1.784</v>
      </c>
      <c r="K16" s="132">
        <v>7.7700000000000005</v>
      </c>
      <c r="L16" s="132">
        <v>15.08</v>
      </c>
      <c r="M16" s="133">
        <v>13.129411764705884</v>
      </c>
      <c r="N16" s="133">
        <v>8.7323076923076925</v>
      </c>
      <c r="O16" s="133">
        <v>8.2560000000000002</v>
      </c>
      <c r="P16" s="132">
        <v>13.76</v>
      </c>
      <c r="Q16" s="132">
        <v>15.24</v>
      </c>
      <c r="R16" s="133">
        <v>39.199999999999996</v>
      </c>
      <c r="S16" s="133">
        <v>35.76</v>
      </c>
      <c r="T16" s="133">
        <v>31.560000000000002</v>
      </c>
      <c r="U16" s="133">
        <v>37.86</v>
      </c>
      <c r="V16" s="133">
        <v>45.84</v>
      </c>
      <c r="W16" s="133">
        <v>18.21</v>
      </c>
      <c r="X16" s="133">
        <v>7.74</v>
      </c>
      <c r="Y16" s="133">
        <v>7.5</v>
      </c>
      <c r="Z16" s="133">
        <v>25.248000000000001</v>
      </c>
      <c r="AA16" s="132">
        <v>7.0133333333333328</v>
      </c>
      <c r="AB16" s="133">
        <v>0</v>
      </c>
      <c r="AC16" s="133">
        <v>38.159999999999997</v>
      </c>
      <c r="AD16" s="133">
        <v>36.408000000000001</v>
      </c>
      <c r="AE16" s="132">
        <v>77.2</v>
      </c>
      <c r="AF16" s="132">
        <v>21.7</v>
      </c>
      <c r="AG16" s="133">
        <v>5.26</v>
      </c>
      <c r="AH16" s="133">
        <v>0</v>
      </c>
      <c r="AI16" s="133">
        <v>1.4E-2</v>
      </c>
      <c r="AJ16" s="133">
        <v>2.2542857142857144</v>
      </c>
      <c r="AK16" s="133">
        <v>33.56</v>
      </c>
      <c r="AL16" s="133">
        <v>36.72</v>
      </c>
      <c r="AM16" s="133">
        <v>16.299999999999997</v>
      </c>
      <c r="AN16" s="134">
        <v>0</v>
      </c>
      <c r="AO16" s="134">
        <f t="shared" si="0"/>
        <v>666.41944440976545</v>
      </c>
      <c r="AP16" s="134">
        <f t="shared" si="1"/>
        <v>16.299999999999997</v>
      </c>
      <c r="AQ16" s="134">
        <f t="shared" si="2"/>
        <v>682.7194444097654</v>
      </c>
      <c r="AR16" s="134">
        <v>0</v>
      </c>
      <c r="AS16" s="134">
        <f t="shared" si="3"/>
        <v>682.7194444097654</v>
      </c>
    </row>
    <row r="17" spans="1:45" ht="15.6" x14ac:dyDescent="0.3">
      <c r="A17" s="119" t="s">
        <v>16</v>
      </c>
      <c r="B17" s="132">
        <v>1.4239999999999999</v>
      </c>
      <c r="C17" s="132">
        <v>10.482352941176471</v>
      </c>
      <c r="D17" s="133">
        <v>5.8883478260869575</v>
      </c>
      <c r="E17" s="132">
        <v>9.138461538461538</v>
      </c>
      <c r="F17" s="132">
        <v>15.84</v>
      </c>
      <c r="G17" s="132">
        <v>14.38105263157895</v>
      </c>
      <c r="H17" s="132">
        <v>22.224</v>
      </c>
      <c r="I17" s="133">
        <v>3.4560000000000004</v>
      </c>
      <c r="J17" s="132">
        <v>1.8240000000000001</v>
      </c>
      <c r="K17" s="132">
        <v>8.52</v>
      </c>
      <c r="L17" s="132">
        <v>13.08</v>
      </c>
      <c r="M17" s="133">
        <v>12.847058823529414</v>
      </c>
      <c r="N17" s="133">
        <v>10.052307692307691</v>
      </c>
      <c r="O17" s="133">
        <v>9.5039999999999996</v>
      </c>
      <c r="P17" s="132">
        <v>15.840000000000002</v>
      </c>
      <c r="Q17" s="132">
        <v>17.04</v>
      </c>
      <c r="R17" s="133">
        <v>38.799999999999997</v>
      </c>
      <c r="S17" s="133">
        <v>35.32</v>
      </c>
      <c r="T17" s="133">
        <v>33.360000000000007</v>
      </c>
      <c r="U17" s="133">
        <v>36.06</v>
      </c>
      <c r="V17" s="133">
        <v>42.72</v>
      </c>
      <c r="W17" s="133">
        <v>17.22</v>
      </c>
      <c r="X17" s="133">
        <v>7.29</v>
      </c>
      <c r="Y17" s="133">
        <v>6.18</v>
      </c>
      <c r="Z17" s="133">
        <v>26.687999999999999</v>
      </c>
      <c r="AA17" s="132">
        <v>7.413333333333334</v>
      </c>
      <c r="AB17" s="133">
        <v>0</v>
      </c>
      <c r="AC17" s="133">
        <v>41.04</v>
      </c>
      <c r="AD17" s="133">
        <v>32.856000000000002</v>
      </c>
      <c r="AE17" s="132">
        <v>67.7</v>
      </c>
      <c r="AF17" s="132">
        <v>33.200000000000003</v>
      </c>
      <c r="AG17" s="133">
        <v>5.5600000000000005</v>
      </c>
      <c r="AH17" s="133">
        <v>0</v>
      </c>
      <c r="AI17" s="133">
        <v>1.2E-2</v>
      </c>
      <c r="AJ17" s="133">
        <v>2.382857142857143</v>
      </c>
      <c r="AK17" s="133">
        <v>31.36</v>
      </c>
      <c r="AL17" s="133">
        <v>31.16</v>
      </c>
      <c r="AM17" s="133">
        <v>15</v>
      </c>
      <c r="AN17" s="134">
        <v>0</v>
      </c>
      <c r="AO17" s="134">
        <f t="shared" si="0"/>
        <v>667.86377192933151</v>
      </c>
      <c r="AP17" s="134">
        <f t="shared" si="1"/>
        <v>15</v>
      </c>
      <c r="AQ17" s="134">
        <f t="shared" si="2"/>
        <v>682.86377192933151</v>
      </c>
      <c r="AR17" s="134">
        <v>0</v>
      </c>
      <c r="AS17" s="134">
        <f t="shared" si="3"/>
        <v>682.86377192933151</v>
      </c>
    </row>
    <row r="18" spans="1:45" ht="15.6" x14ac:dyDescent="0.3">
      <c r="A18" s="119" t="s">
        <v>17</v>
      </c>
      <c r="B18" s="132">
        <v>3.1440000000000001</v>
      </c>
      <c r="C18" s="132">
        <v>10.200000000000001</v>
      </c>
      <c r="D18" s="133">
        <v>5.7297391304347833</v>
      </c>
      <c r="E18" s="132">
        <v>8.8923076923076909</v>
      </c>
      <c r="F18" s="132">
        <v>15.413333333333332</v>
      </c>
      <c r="G18" s="132">
        <v>13.993684210526315</v>
      </c>
      <c r="H18" s="132">
        <v>20.88</v>
      </c>
      <c r="I18" s="133">
        <v>4.968</v>
      </c>
      <c r="J18" s="132">
        <v>2.7439999999999998</v>
      </c>
      <c r="K18" s="132">
        <v>8.4</v>
      </c>
      <c r="L18" s="132">
        <v>14.4</v>
      </c>
      <c r="M18" s="133">
        <v>12.188235294117646</v>
      </c>
      <c r="N18" s="133">
        <v>9.7815384615384602</v>
      </c>
      <c r="O18" s="133">
        <v>9.2479999999999993</v>
      </c>
      <c r="P18" s="132">
        <v>15.413333333333332</v>
      </c>
      <c r="Q18" s="132">
        <v>17.88</v>
      </c>
      <c r="R18" s="133">
        <v>36.199999999999996</v>
      </c>
      <c r="S18" s="133">
        <v>37.92</v>
      </c>
      <c r="T18" s="133">
        <v>29.819999999999997</v>
      </c>
      <c r="U18" s="133">
        <v>37.5</v>
      </c>
      <c r="V18" s="133">
        <v>41.279999999999994</v>
      </c>
      <c r="W18" s="133">
        <v>16.470000000000002</v>
      </c>
      <c r="X18" s="133">
        <v>8.01</v>
      </c>
      <c r="Y18" s="133">
        <v>5.37</v>
      </c>
      <c r="Z18" s="133">
        <v>23.856000000000002</v>
      </c>
      <c r="AA18" s="132">
        <v>6.626666666666666</v>
      </c>
      <c r="AB18" s="133">
        <v>0</v>
      </c>
      <c r="AC18" s="133">
        <v>43</v>
      </c>
      <c r="AD18" s="133">
        <v>35.04</v>
      </c>
      <c r="AE18" s="132">
        <v>59.199999999999996</v>
      </c>
      <c r="AF18" s="132">
        <v>28.9</v>
      </c>
      <c r="AG18" s="133">
        <v>4.9700000000000006</v>
      </c>
      <c r="AH18" s="133">
        <v>0</v>
      </c>
      <c r="AI18" s="133">
        <v>1.2E-2</v>
      </c>
      <c r="AJ18" s="133">
        <v>2.13</v>
      </c>
      <c r="AK18" s="133">
        <v>32.08</v>
      </c>
      <c r="AL18" s="133">
        <v>31.96</v>
      </c>
      <c r="AM18" s="133">
        <v>16.259999999999998</v>
      </c>
      <c r="AN18" s="134">
        <v>0</v>
      </c>
      <c r="AO18" s="134">
        <f t="shared" si="0"/>
        <v>653.62083812225819</v>
      </c>
      <c r="AP18" s="134">
        <f t="shared" si="1"/>
        <v>16.259999999999998</v>
      </c>
      <c r="AQ18" s="134">
        <f t="shared" si="2"/>
        <v>669.88083812225818</v>
      </c>
      <c r="AR18" s="134">
        <v>0</v>
      </c>
      <c r="AS18" s="134">
        <f t="shared" si="3"/>
        <v>669.88083812225818</v>
      </c>
    </row>
    <row r="19" spans="1:45" ht="15.6" x14ac:dyDescent="0.3">
      <c r="A19" s="119" t="s">
        <v>18</v>
      </c>
      <c r="B19" s="132">
        <v>4.5359999999999996</v>
      </c>
      <c r="C19" s="132">
        <v>10.517647058823529</v>
      </c>
      <c r="D19" s="133">
        <v>5.9081739130434787</v>
      </c>
      <c r="E19" s="132">
        <v>9.1692307692307686</v>
      </c>
      <c r="F19" s="132">
        <v>15.893333333333333</v>
      </c>
      <c r="G19" s="132">
        <v>14.429473684210528</v>
      </c>
      <c r="H19" s="132">
        <v>20.736000000000001</v>
      </c>
      <c r="I19" s="133">
        <v>5.4320000000000004</v>
      </c>
      <c r="J19" s="132">
        <v>4.9359999999999999</v>
      </c>
      <c r="K19" s="132">
        <v>7.98</v>
      </c>
      <c r="L19" s="132">
        <v>15.36</v>
      </c>
      <c r="M19" s="133">
        <v>10.870588235294118</v>
      </c>
      <c r="N19" s="133">
        <v>10.086153846153845</v>
      </c>
      <c r="O19" s="133">
        <v>9.5359999999999996</v>
      </c>
      <c r="P19" s="132">
        <v>15.893333333333333</v>
      </c>
      <c r="Q19" s="132">
        <v>17.72</v>
      </c>
      <c r="R19" s="133">
        <v>34.55555555555555</v>
      </c>
      <c r="S19" s="133">
        <v>36.92</v>
      </c>
      <c r="T19" s="133">
        <v>31.26</v>
      </c>
      <c r="U19" s="133">
        <v>33.540000000000006</v>
      </c>
      <c r="V19" s="133">
        <v>34.86</v>
      </c>
      <c r="W19" s="133">
        <v>16.470000000000002</v>
      </c>
      <c r="X19" s="133">
        <v>8.07</v>
      </c>
      <c r="Y19" s="133">
        <v>5.46</v>
      </c>
      <c r="Z19" s="133">
        <v>25.008000000000003</v>
      </c>
      <c r="AA19" s="132">
        <v>6.9466666666666663</v>
      </c>
      <c r="AB19" s="133">
        <v>0</v>
      </c>
      <c r="AC19" s="133">
        <v>41.879999999999995</v>
      </c>
      <c r="AD19" s="133">
        <v>34.512</v>
      </c>
      <c r="AE19" s="132">
        <v>56.899999999999991</v>
      </c>
      <c r="AF19" s="132">
        <v>32.9</v>
      </c>
      <c r="AG19" s="133">
        <v>5.21</v>
      </c>
      <c r="AH19" s="133">
        <v>0</v>
      </c>
      <c r="AI19" s="133">
        <v>1.4E-2</v>
      </c>
      <c r="AJ19" s="133">
        <v>2.2328571428571431</v>
      </c>
      <c r="AK19" s="133">
        <v>32.04</v>
      </c>
      <c r="AL19" s="133">
        <v>33.479999999999997</v>
      </c>
      <c r="AM19" s="133">
        <v>14.94</v>
      </c>
      <c r="AN19" s="134">
        <v>0</v>
      </c>
      <c r="AO19" s="134">
        <f t="shared" si="0"/>
        <v>651.26301353850226</v>
      </c>
      <c r="AP19" s="134">
        <f t="shared" si="1"/>
        <v>14.94</v>
      </c>
      <c r="AQ19" s="134">
        <f t="shared" si="2"/>
        <v>666.20301353850232</v>
      </c>
      <c r="AR19" s="134">
        <v>0</v>
      </c>
      <c r="AS19" s="134">
        <f t="shared" si="3"/>
        <v>666.20301353850232</v>
      </c>
    </row>
    <row r="20" spans="1:45" ht="15.6" x14ac:dyDescent="0.3">
      <c r="A20" s="119" t="s">
        <v>19</v>
      </c>
      <c r="B20" s="132">
        <v>5.5039999999999996</v>
      </c>
      <c r="C20" s="132">
        <v>9.3882352941176475</v>
      </c>
      <c r="D20" s="133">
        <v>5.2737391304347829</v>
      </c>
      <c r="E20" s="132">
        <v>8.184615384615384</v>
      </c>
      <c r="F20" s="132">
        <v>14.186666666666666</v>
      </c>
      <c r="G20" s="132">
        <v>12.879999999999999</v>
      </c>
      <c r="H20" s="132">
        <v>20.16</v>
      </c>
      <c r="I20" s="133">
        <v>6.1839999999999993</v>
      </c>
      <c r="J20" s="132">
        <v>5.3040000000000003</v>
      </c>
      <c r="K20" s="132">
        <v>8.82</v>
      </c>
      <c r="L20" s="132">
        <v>14.64</v>
      </c>
      <c r="M20" s="133">
        <v>11.71764705882353</v>
      </c>
      <c r="N20" s="133">
        <v>9.0030769230769216</v>
      </c>
      <c r="O20" s="133">
        <v>8.5119999999999987</v>
      </c>
      <c r="P20" s="132">
        <v>14.186666666666666</v>
      </c>
      <c r="Q20" s="132">
        <v>19.28</v>
      </c>
      <c r="R20" s="133">
        <v>34.644444444444439</v>
      </c>
      <c r="S20" s="133">
        <v>35.64</v>
      </c>
      <c r="T20" s="133">
        <v>27.540000000000003</v>
      </c>
      <c r="U20" s="133">
        <v>28.38</v>
      </c>
      <c r="V20" s="133">
        <v>37.200000000000003</v>
      </c>
      <c r="W20" s="133">
        <v>12.629999999999999</v>
      </c>
      <c r="X20" s="133">
        <v>7.65</v>
      </c>
      <c r="Y20" s="133">
        <v>5.61</v>
      </c>
      <c r="Z20" s="133">
        <v>22.032000000000004</v>
      </c>
      <c r="AA20" s="132">
        <v>6.12</v>
      </c>
      <c r="AB20" s="133">
        <v>0</v>
      </c>
      <c r="AC20" s="133">
        <v>40.679999999999993</v>
      </c>
      <c r="AD20" s="133">
        <v>32.28</v>
      </c>
      <c r="AE20" s="132">
        <v>50.7</v>
      </c>
      <c r="AF20" s="132">
        <v>33.900000000000006</v>
      </c>
      <c r="AG20" s="133">
        <v>4.59</v>
      </c>
      <c r="AH20" s="133">
        <v>0</v>
      </c>
      <c r="AI20" s="133">
        <v>1.2E-2</v>
      </c>
      <c r="AJ20" s="133">
        <v>1.9671428571428573</v>
      </c>
      <c r="AK20" s="133">
        <v>31</v>
      </c>
      <c r="AL20" s="133">
        <v>35.96</v>
      </c>
      <c r="AM20" s="133">
        <v>16.68</v>
      </c>
      <c r="AN20" s="134">
        <v>0</v>
      </c>
      <c r="AO20" s="134">
        <f t="shared" si="0"/>
        <v>621.76023442598898</v>
      </c>
      <c r="AP20" s="134">
        <f t="shared" si="1"/>
        <v>16.68</v>
      </c>
      <c r="AQ20" s="134">
        <f t="shared" si="2"/>
        <v>638.44023442598893</v>
      </c>
      <c r="AR20" s="134">
        <v>0</v>
      </c>
      <c r="AS20" s="134">
        <f t="shared" si="3"/>
        <v>638.44023442598893</v>
      </c>
    </row>
    <row r="21" spans="1:45" ht="15.6" x14ac:dyDescent="0.3">
      <c r="A21" s="119" t="s">
        <v>20</v>
      </c>
      <c r="B21" s="132">
        <v>4.2480000000000002</v>
      </c>
      <c r="C21" s="132">
        <v>8.9294117647058826</v>
      </c>
      <c r="D21" s="133">
        <v>5.016</v>
      </c>
      <c r="E21" s="132">
        <v>7.7846153846153836</v>
      </c>
      <c r="F21" s="132">
        <v>13.493333333333332</v>
      </c>
      <c r="G21" s="132">
        <v>12.250526315789473</v>
      </c>
      <c r="H21" s="132">
        <v>21.552</v>
      </c>
      <c r="I21" s="133">
        <v>6.4959999999999996</v>
      </c>
      <c r="J21" s="132">
        <v>4.6479999999999997</v>
      </c>
      <c r="K21" s="132">
        <v>7.68</v>
      </c>
      <c r="L21" s="132">
        <v>15.92</v>
      </c>
      <c r="M21" s="133">
        <v>9.1764705882352953</v>
      </c>
      <c r="N21" s="133">
        <v>8.5630769230769221</v>
      </c>
      <c r="O21" s="133">
        <v>8.0960000000000001</v>
      </c>
      <c r="P21" s="132">
        <v>13.493333333333332</v>
      </c>
      <c r="Q21" s="132">
        <v>17.52</v>
      </c>
      <c r="R21" s="133">
        <v>34.488888888888887</v>
      </c>
      <c r="S21" s="133">
        <v>36.200000000000003</v>
      </c>
      <c r="T21" s="133">
        <v>28.98</v>
      </c>
      <c r="U21" s="133">
        <v>28.32</v>
      </c>
      <c r="V21" s="133">
        <v>33.24</v>
      </c>
      <c r="W21" s="133">
        <v>13.59</v>
      </c>
      <c r="X21" s="133">
        <v>8.01</v>
      </c>
      <c r="Y21" s="133">
        <v>5.61</v>
      </c>
      <c r="Z21" s="133">
        <v>23.184000000000001</v>
      </c>
      <c r="AA21" s="132">
        <v>6.44</v>
      </c>
      <c r="AB21" s="133">
        <v>0</v>
      </c>
      <c r="AC21" s="133">
        <v>41.28</v>
      </c>
      <c r="AD21" s="133">
        <v>31.728000000000002</v>
      </c>
      <c r="AE21" s="132">
        <v>41.199999999999996</v>
      </c>
      <c r="AF21" s="132">
        <v>24.4</v>
      </c>
      <c r="AG21" s="133">
        <v>4.83</v>
      </c>
      <c r="AH21" s="133">
        <v>0</v>
      </c>
      <c r="AI21" s="133">
        <v>1.4E-2</v>
      </c>
      <c r="AJ21" s="133">
        <v>2.0699999999999998</v>
      </c>
      <c r="AK21" s="133">
        <v>26.520000000000003</v>
      </c>
      <c r="AL21" s="133">
        <v>26.200000000000003</v>
      </c>
      <c r="AM21" s="133">
        <v>15.440000000000001</v>
      </c>
      <c r="AN21" s="134">
        <v>0</v>
      </c>
      <c r="AO21" s="134">
        <f t="shared" si="0"/>
        <v>581.17165653197867</v>
      </c>
      <c r="AP21" s="134">
        <f t="shared" si="1"/>
        <v>15.440000000000001</v>
      </c>
      <c r="AQ21" s="134">
        <f t="shared" si="2"/>
        <v>596.61165653197872</v>
      </c>
      <c r="AR21" s="134">
        <v>0</v>
      </c>
      <c r="AS21" s="134">
        <f t="shared" si="3"/>
        <v>596.61165653197872</v>
      </c>
    </row>
    <row r="22" spans="1:45" ht="15.6" x14ac:dyDescent="0.3">
      <c r="A22" s="119" t="s">
        <v>21</v>
      </c>
      <c r="B22" s="132">
        <v>3.5360000000000005</v>
      </c>
      <c r="C22" s="132">
        <v>10.447058823529414</v>
      </c>
      <c r="D22" s="133">
        <v>5.8685217391304354</v>
      </c>
      <c r="E22" s="132">
        <v>9.1076923076923073</v>
      </c>
      <c r="F22" s="132">
        <v>15.786666666666667</v>
      </c>
      <c r="G22" s="132">
        <v>14.332631578947371</v>
      </c>
      <c r="H22" s="132">
        <v>19.584000000000003</v>
      </c>
      <c r="I22" s="133">
        <v>4.4319999999999995</v>
      </c>
      <c r="J22" s="132">
        <v>3.3360000000000003</v>
      </c>
      <c r="K22" s="132">
        <v>8.2800000000000011</v>
      </c>
      <c r="L22" s="132">
        <v>12.68</v>
      </c>
      <c r="M22" s="133">
        <v>12.094117647058825</v>
      </c>
      <c r="N22" s="133">
        <v>10.018461538461539</v>
      </c>
      <c r="O22" s="133">
        <v>9.4719999999999995</v>
      </c>
      <c r="P22" s="132">
        <v>15.786666666666667</v>
      </c>
      <c r="Q22" s="132">
        <v>18.88</v>
      </c>
      <c r="R22" s="133">
        <v>33.288888888888884</v>
      </c>
      <c r="S22" s="133">
        <v>33.56</v>
      </c>
      <c r="T22" s="133">
        <v>31.44</v>
      </c>
      <c r="U22" s="133">
        <v>30.84</v>
      </c>
      <c r="V22" s="133">
        <v>36.479999999999997</v>
      </c>
      <c r="W22" s="133">
        <v>12.84</v>
      </c>
      <c r="X22" s="133">
        <v>7.62</v>
      </c>
      <c r="Y22" s="133">
        <v>3.24</v>
      </c>
      <c r="Z22" s="133">
        <v>25.152000000000001</v>
      </c>
      <c r="AA22" s="132">
        <v>6.9866666666666672</v>
      </c>
      <c r="AB22" s="133">
        <v>0</v>
      </c>
      <c r="AC22" s="133">
        <v>40.839999999999996</v>
      </c>
      <c r="AD22" s="133">
        <v>35.328000000000003</v>
      </c>
      <c r="AE22" s="132">
        <v>36.4</v>
      </c>
      <c r="AF22" s="132">
        <v>18.399999999999999</v>
      </c>
      <c r="AG22" s="133">
        <v>5.24</v>
      </c>
      <c r="AH22" s="133">
        <v>0</v>
      </c>
      <c r="AI22" s="133">
        <v>1.2E-2</v>
      </c>
      <c r="AJ22" s="133">
        <v>2.245714285714286</v>
      </c>
      <c r="AK22" s="133">
        <v>33.239999999999995</v>
      </c>
      <c r="AL22" s="133">
        <v>39.4</v>
      </c>
      <c r="AM22" s="133">
        <v>15.98</v>
      </c>
      <c r="AN22" s="134">
        <v>0</v>
      </c>
      <c r="AO22" s="134">
        <f t="shared" si="0"/>
        <v>606.19508680942295</v>
      </c>
      <c r="AP22" s="134">
        <f t="shared" si="1"/>
        <v>15.98</v>
      </c>
      <c r="AQ22" s="134">
        <f t="shared" si="2"/>
        <v>622.17508680942296</v>
      </c>
      <c r="AR22" s="134">
        <v>0</v>
      </c>
      <c r="AS22" s="134">
        <f t="shared" si="3"/>
        <v>622.17508680942296</v>
      </c>
    </row>
    <row r="23" spans="1:45" ht="15.6" x14ac:dyDescent="0.3">
      <c r="A23" s="119" t="s">
        <v>22</v>
      </c>
      <c r="B23" s="132">
        <v>3.1280000000000001</v>
      </c>
      <c r="C23" s="132">
        <v>13.341176470588236</v>
      </c>
      <c r="D23" s="133">
        <v>7.4942608695652178</v>
      </c>
      <c r="E23" s="132">
        <v>11.63076923076923</v>
      </c>
      <c r="F23" s="132">
        <v>20.159999999999997</v>
      </c>
      <c r="G23" s="132">
        <v>18.303157894736845</v>
      </c>
      <c r="H23" s="132">
        <v>19.824000000000002</v>
      </c>
      <c r="I23" s="133">
        <v>4.0640000000000001</v>
      </c>
      <c r="J23" s="132">
        <v>3.9279999999999999</v>
      </c>
      <c r="K23" s="132">
        <v>8.0400000000000009</v>
      </c>
      <c r="L23" s="132">
        <v>11.72</v>
      </c>
      <c r="M23" s="133">
        <v>18.964705882352941</v>
      </c>
      <c r="N23" s="133">
        <v>12.793846153846154</v>
      </c>
      <c r="O23" s="133">
        <v>12.095999999999998</v>
      </c>
      <c r="P23" s="132">
        <v>20.16</v>
      </c>
      <c r="Q23" s="132">
        <v>21.96</v>
      </c>
      <c r="R23" s="133">
        <v>33.799999999999997</v>
      </c>
      <c r="S23" s="133">
        <v>35.200000000000003</v>
      </c>
      <c r="T23" s="133">
        <v>41.339999999999996</v>
      </c>
      <c r="U23" s="133">
        <v>30.12</v>
      </c>
      <c r="V23" s="133">
        <v>45.24</v>
      </c>
      <c r="W23" s="133">
        <v>11.790000000000001</v>
      </c>
      <c r="X23" s="133">
        <v>6.93</v>
      </c>
      <c r="Y23" s="133">
        <v>3.12</v>
      </c>
      <c r="Z23" s="133">
        <v>33.071999999999996</v>
      </c>
      <c r="AA23" s="132">
        <v>9.1866666666666656</v>
      </c>
      <c r="AB23" s="133">
        <v>0</v>
      </c>
      <c r="AC23" s="133">
        <v>41.6</v>
      </c>
      <c r="AD23" s="133">
        <v>34.967999999999996</v>
      </c>
      <c r="AE23" s="132">
        <v>30.9</v>
      </c>
      <c r="AF23" s="132">
        <v>18.5</v>
      </c>
      <c r="AG23" s="133">
        <v>6.8899999999999988</v>
      </c>
      <c r="AH23" s="133">
        <v>0</v>
      </c>
      <c r="AI23" s="133">
        <v>1.2E-2</v>
      </c>
      <c r="AJ23" s="133">
        <v>2.9528571428571424</v>
      </c>
      <c r="AK23" s="133">
        <v>31.28</v>
      </c>
      <c r="AL23" s="133">
        <v>36.28</v>
      </c>
      <c r="AM23" s="133">
        <v>17.600000000000001</v>
      </c>
      <c r="AN23" s="134">
        <v>0</v>
      </c>
      <c r="AO23" s="134">
        <f t="shared" si="0"/>
        <v>660.78944031138235</v>
      </c>
      <c r="AP23" s="134">
        <f t="shared" si="1"/>
        <v>17.600000000000001</v>
      </c>
      <c r="AQ23" s="134">
        <f t="shared" si="2"/>
        <v>678.38944031138237</v>
      </c>
      <c r="AR23" s="134">
        <v>0</v>
      </c>
      <c r="AS23" s="134">
        <f t="shared" si="3"/>
        <v>678.38944031138237</v>
      </c>
    </row>
    <row r="24" spans="1:45" ht="15.6" x14ac:dyDescent="0.3">
      <c r="A24" s="119" t="s">
        <v>23</v>
      </c>
      <c r="B24" s="132">
        <v>3.7440000000000002</v>
      </c>
      <c r="C24" s="132">
        <v>17.152941176470588</v>
      </c>
      <c r="D24" s="133">
        <v>9.6354782608695668</v>
      </c>
      <c r="E24" s="132">
        <v>14.953846153846152</v>
      </c>
      <c r="F24" s="132">
        <v>25.919999999999998</v>
      </c>
      <c r="G24" s="132">
        <v>23.532631578947367</v>
      </c>
      <c r="H24" s="132">
        <v>17.183999999999997</v>
      </c>
      <c r="I24" s="133">
        <v>4.2320000000000002</v>
      </c>
      <c r="J24" s="132">
        <v>3.3439999999999999</v>
      </c>
      <c r="K24" s="132">
        <v>7.71</v>
      </c>
      <c r="L24" s="132">
        <v>13.2</v>
      </c>
      <c r="M24" s="133">
        <v>16.847058823529412</v>
      </c>
      <c r="N24" s="133">
        <v>16.44923076923077</v>
      </c>
      <c r="O24" s="133">
        <v>15.552</v>
      </c>
      <c r="P24" s="132">
        <v>25.919999999999998</v>
      </c>
      <c r="Q24" s="132">
        <v>22.56</v>
      </c>
      <c r="R24" s="133">
        <v>33.37777777777778</v>
      </c>
      <c r="S24" s="133">
        <v>34.64</v>
      </c>
      <c r="T24" s="133">
        <v>42.3</v>
      </c>
      <c r="U24" s="133">
        <v>32.04</v>
      </c>
      <c r="V24" s="133">
        <v>41.220000000000006</v>
      </c>
      <c r="W24" s="133">
        <v>11.790000000000001</v>
      </c>
      <c r="X24" s="133">
        <v>8.25</v>
      </c>
      <c r="Y24" s="133">
        <v>3.48</v>
      </c>
      <c r="Z24" s="133">
        <v>33.839999999999996</v>
      </c>
      <c r="AA24" s="132">
        <v>9.4</v>
      </c>
      <c r="AB24" s="133">
        <v>0</v>
      </c>
      <c r="AC24" s="133">
        <v>45.96</v>
      </c>
      <c r="AD24" s="133">
        <v>37.008000000000003</v>
      </c>
      <c r="AE24" s="132">
        <v>28.599999999999998</v>
      </c>
      <c r="AF24" s="132">
        <v>17.7</v>
      </c>
      <c r="AG24" s="133">
        <v>7.05</v>
      </c>
      <c r="AH24" s="133">
        <v>0</v>
      </c>
      <c r="AI24" s="133">
        <v>1.4E-2</v>
      </c>
      <c r="AJ24" s="133">
        <v>3.0214285714285714</v>
      </c>
      <c r="AK24" s="133">
        <v>36.08</v>
      </c>
      <c r="AL24" s="133">
        <v>34.479999999999997</v>
      </c>
      <c r="AM24" s="133">
        <v>16.599999999999998</v>
      </c>
      <c r="AN24" s="134">
        <v>0</v>
      </c>
      <c r="AO24" s="134">
        <f t="shared" si="0"/>
        <v>698.18839311210036</v>
      </c>
      <c r="AP24" s="134">
        <f t="shared" si="1"/>
        <v>16.599999999999998</v>
      </c>
      <c r="AQ24" s="134">
        <f t="shared" si="2"/>
        <v>714.78839311210038</v>
      </c>
      <c r="AR24" s="134">
        <v>0</v>
      </c>
      <c r="AS24" s="134">
        <f t="shared" si="3"/>
        <v>714.78839311210038</v>
      </c>
    </row>
    <row r="25" spans="1:45" ht="15.6" x14ac:dyDescent="0.3">
      <c r="A25" s="119" t="s">
        <v>24</v>
      </c>
      <c r="B25" s="132">
        <v>3.048</v>
      </c>
      <c r="C25" s="132">
        <v>15.070588235294119</v>
      </c>
      <c r="D25" s="133">
        <v>8.4657391304347822</v>
      </c>
      <c r="E25" s="132">
        <v>13.13846153846154</v>
      </c>
      <c r="F25" s="132">
        <v>22.773333333333337</v>
      </c>
      <c r="G25" s="132">
        <v>20.675789473684212</v>
      </c>
      <c r="H25" s="132">
        <v>26.111999999999998</v>
      </c>
      <c r="I25" s="133">
        <v>4.5359999999999996</v>
      </c>
      <c r="J25" s="132">
        <v>3.6480000000000001</v>
      </c>
      <c r="K25" s="132">
        <v>7.92</v>
      </c>
      <c r="L25" s="132">
        <v>13</v>
      </c>
      <c r="M25" s="133">
        <v>17.223529411764709</v>
      </c>
      <c r="N25" s="133">
        <v>14.452307692307691</v>
      </c>
      <c r="O25" s="133">
        <v>13.664000000000001</v>
      </c>
      <c r="P25" s="132">
        <v>22.773333333333337</v>
      </c>
      <c r="Q25" s="132">
        <v>19.48</v>
      </c>
      <c r="R25" s="133">
        <v>32.62222222222222</v>
      </c>
      <c r="S25" s="133">
        <v>36.96</v>
      </c>
      <c r="T25" s="133">
        <v>44.580000000000005</v>
      </c>
      <c r="U25" s="133">
        <v>32.82</v>
      </c>
      <c r="V25" s="133">
        <v>37.92</v>
      </c>
      <c r="W25" s="133">
        <v>12.209999999999999</v>
      </c>
      <c r="X25" s="133">
        <v>7.5</v>
      </c>
      <c r="Y25" s="133">
        <v>5.52</v>
      </c>
      <c r="Z25" s="133">
        <v>35.664000000000001</v>
      </c>
      <c r="AA25" s="132">
        <v>9.9066666666666663</v>
      </c>
      <c r="AB25" s="133">
        <v>0</v>
      </c>
      <c r="AC25" s="133">
        <v>45.679999999999993</v>
      </c>
      <c r="AD25" s="133">
        <v>37.968000000000004</v>
      </c>
      <c r="AE25" s="132">
        <v>27.3</v>
      </c>
      <c r="AF25" s="132">
        <v>16.900000000000002</v>
      </c>
      <c r="AG25" s="133">
        <v>7.43</v>
      </c>
      <c r="AH25" s="133">
        <v>0</v>
      </c>
      <c r="AI25" s="133">
        <v>1.2E-2</v>
      </c>
      <c r="AJ25" s="133">
        <v>3.1842857142857142</v>
      </c>
      <c r="AK25" s="133">
        <v>35.6</v>
      </c>
      <c r="AL25" s="133">
        <v>40.519999999999996</v>
      </c>
      <c r="AM25" s="133">
        <v>17.100000000000001</v>
      </c>
      <c r="AN25" s="134">
        <v>0</v>
      </c>
      <c r="AO25" s="134">
        <f t="shared" si="0"/>
        <v>696.27825675178792</v>
      </c>
      <c r="AP25" s="134">
        <f t="shared" si="1"/>
        <v>17.100000000000001</v>
      </c>
      <c r="AQ25" s="134">
        <f t="shared" si="2"/>
        <v>713.37825675178794</v>
      </c>
      <c r="AR25" s="134">
        <v>0</v>
      </c>
      <c r="AS25" s="134">
        <f t="shared" si="3"/>
        <v>713.37825675178794</v>
      </c>
    </row>
    <row r="26" spans="1:45" ht="15.6" x14ac:dyDescent="0.3">
      <c r="A26" s="119" t="s">
        <v>25</v>
      </c>
      <c r="B26" s="132">
        <v>3.9119999999999999</v>
      </c>
      <c r="C26" s="132">
        <v>16.305882352941175</v>
      </c>
      <c r="D26" s="133">
        <v>9.1596521739130434</v>
      </c>
      <c r="E26" s="132">
        <v>14.215384615384615</v>
      </c>
      <c r="F26" s="132">
        <v>24.639999999999997</v>
      </c>
      <c r="G26" s="132">
        <v>22.370526315789473</v>
      </c>
      <c r="H26" s="132">
        <v>24.911999999999999</v>
      </c>
      <c r="I26" s="133">
        <v>4.4080000000000004</v>
      </c>
      <c r="J26" s="132">
        <v>3.1119999999999997</v>
      </c>
      <c r="K26" s="132">
        <v>9.84</v>
      </c>
      <c r="L26" s="132">
        <v>13.2</v>
      </c>
      <c r="M26" s="133">
        <v>16.094117647058827</v>
      </c>
      <c r="N26" s="133">
        <v>15.636923076923075</v>
      </c>
      <c r="O26" s="133">
        <v>14.783999999999999</v>
      </c>
      <c r="P26" s="132">
        <v>24.64</v>
      </c>
      <c r="Q26" s="132">
        <v>24.8</v>
      </c>
      <c r="R26" s="133">
        <v>32.666666666666664</v>
      </c>
      <c r="S26" s="133">
        <v>44.52</v>
      </c>
      <c r="T26" s="133">
        <v>41.1</v>
      </c>
      <c r="U26" s="133">
        <v>39.72</v>
      </c>
      <c r="V26" s="133">
        <v>49.559999999999995</v>
      </c>
      <c r="W26" s="133">
        <v>12.81</v>
      </c>
      <c r="X26" s="133">
        <v>4.8600000000000003</v>
      </c>
      <c r="Y26" s="133">
        <v>7.53</v>
      </c>
      <c r="Z26" s="133">
        <v>32.880000000000003</v>
      </c>
      <c r="AA26" s="132">
        <v>9.1333333333333346</v>
      </c>
      <c r="AB26" s="133">
        <v>0</v>
      </c>
      <c r="AC26" s="133">
        <v>45.96</v>
      </c>
      <c r="AD26" s="133">
        <v>35.711999999999996</v>
      </c>
      <c r="AE26" s="132">
        <v>25.1</v>
      </c>
      <c r="AF26" s="132">
        <v>17.299999999999997</v>
      </c>
      <c r="AG26" s="133">
        <v>6.85</v>
      </c>
      <c r="AH26" s="133">
        <v>0</v>
      </c>
      <c r="AI26" s="133">
        <v>1.4E-2</v>
      </c>
      <c r="AJ26" s="133">
        <v>2.9357142857142859</v>
      </c>
      <c r="AK26" s="133">
        <v>37</v>
      </c>
      <c r="AL26" s="133">
        <v>39.92</v>
      </c>
      <c r="AM26" s="133">
        <v>18.420000000000002</v>
      </c>
      <c r="AN26" s="134">
        <v>0</v>
      </c>
      <c r="AO26" s="134">
        <f t="shared" si="0"/>
        <v>727.60220046772451</v>
      </c>
      <c r="AP26" s="134">
        <f t="shared" si="1"/>
        <v>18.420000000000002</v>
      </c>
      <c r="AQ26" s="134">
        <f t="shared" si="2"/>
        <v>746.02220046772447</v>
      </c>
      <c r="AR26" s="134">
        <v>0</v>
      </c>
      <c r="AS26" s="134">
        <f t="shared" si="3"/>
        <v>746.02220046772447</v>
      </c>
    </row>
    <row r="27" spans="1:45" ht="15.6" x14ac:dyDescent="0.3">
      <c r="A27" s="119" t="s">
        <v>26</v>
      </c>
      <c r="B27" s="132">
        <v>3.1440000000000001</v>
      </c>
      <c r="C27" s="132">
        <v>16.658823529411766</v>
      </c>
      <c r="D27" s="133">
        <v>9.3579130434782609</v>
      </c>
      <c r="E27" s="132">
        <v>14.523076923076921</v>
      </c>
      <c r="F27" s="132">
        <v>25.173333333333332</v>
      </c>
      <c r="G27" s="132">
        <v>22.854736842105265</v>
      </c>
      <c r="H27" s="132">
        <v>28.704000000000001</v>
      </c>
      <c r="I27" s="133">
        <v>4.7519999999999998</v>
      </c>
      <c r="J27" s="132">
        <v>3.3439999999999999</v>
      </c>
      <c r="K27" s="132">
        <v>9.3000000000000007</v>
      </c>
      <c r="L27" s="132">
        <v>13.2</v>
      </c>
      <c r="M27" s="133">
        <v>15.905882352941179</v>
      </c>
      <c r="N27" s="133">
        <v>15.975384615384616</v>
      </c>
      <c r="O27" s="133">
        <v>15.103999999999999</v>
      </c>
      <c r="P27" s="132">
        <v>25.173333333333332</v>
      </c>
      <c r="Q27" s="132">
        <v>22.64</v>
      </c>
      <c r="R27" s="133">
        <v>32.377777777777773</v>
      </c>
      <c r="S27" s="133">
        <v>37.36</v>
      </c>
      <c r="T27" s="133">
        <v>39.300000000000004</v>
      </c>
      <c r="U27" s="133">
        <v>38.160000000000004</v>
      </c>
      <c r="V27" s="133">
        <v>67.62</v>
      </c>
      <c r="W27" s="133">
        <v>13.92</v>
      </c>
      <c r="X27" s="133">
        <v>4.95</v>
      </c>
      <c r="Y27" s="133">
        <v>6.09</v>
      </c>
      <c r="Z27" s="133">
        <v>31.440000000000005</v>
      </c>
      <c r="AA27" s="132">
        <v>8.7333333333333343</v>
      </c>
      <c r="AB27" s="133">
        <v>0</v>
      </c>
      <c r="AC27" s="133">
        <v>44.36</v>
      </c>
      <c r="AD27" s="133">
        <v>39.695999999999998</v>
      </c>
      <c r="AE27" s="132">
        <v>24.7</v>
      </c>
      <c r="AF27" s="132">
        <v>18.5</v>
      </c>
      <c r="AG27" s="133">
        <v>6.55</v>
      </c>
      <c r="AH27" s="133">
        <v>0</v>
      </c>
      <c r="AI27" s="133">
        <v>1.2E-2</v>
      </c>
      <c r="AJ27" s="133">
        <v>2.8071428571428574</v>
      </c>
      <c r="AK27" s="133">
        <v>41.68</v>
      </c>
      <c r="AL27" s="133">
        <v>45</v>
      </c>
      <c r="AM27" s="133">
        <v>21</v>
      </c>
      <c r="AN27" s="134">
        <v>0</v>
      </c>
      <c r="AO27" s="134">
        <f t="shared" si="0"/>
        <v>749.06673794131871</v>
      </c>
      <c r="AP27" s="134">
        <f t="shared" si="1"/>
        <v>21</v>
      </c>
      <c r="AQ27" s="134">
        <f t="shared" si="2"/>
        <v>770.06673794131871</v>
      </c>
      <c r="AR27" s="134">
        <v>0</v>
      </c>
      <c r="AS27" s="134">
        <f t="shared" si="3"/>
        <v>770.06673794131871</v>
      </c>
    </row>
    <row r="28" spans="1:45" ht="15.6" x14ac:dyDescent="0.3">
      <c r="A28" s="119" t="s">
        <v>27</v>
      </c>
      <c r="B28" s="132">
        <v>2.008</v>
      </c>
      <c r="C28" s="132">
        <v>17.435294117647061</v>
      </c>
      <c r="D28" s="133">
        <v>9.7940869565217401</v>
      </c>
      <c r="E28" s="132">
        <v>15.199999999999998</v>
      </c>
      <c r="F28" s="132">
        <v>26.346666666666664</v>
      </c>
      <c r="G28" s="132">
        <v>23.92</v>
      </c>
      <c r="H28" s="132">
        <v>36</v>
      </c>
      <c r="I28" s="133">
        <v>6.6720000000000006</v>
      </c>
      <c r="J28" s="132">
        <v>2.4079999999999999</v>
      </c>
      <c r="K28" s="132">
        <v>8.61</v>
      </c>
      <c r="L28" s="132">
        <v>14.88</v>
      </c>
      <c r="M28" s="133">
        <v>13.505882352941175</v>
      </c>
      <c r="N28" s="133">
        <v>16.72</v>
      </c>
      <c r="O28" s="133">
        <v>15.808</v>
      </c>
      <c r="P28" s="132">
        <v>26.346666666666664</v>
      </c>
      <c r="Q28" s="132">
        <v>21.56</v>
      </c>
      <c r="R28" s="133">
        <v>30.911111111111111</v>
      </c>
      <c r="S28" s="133">
        <v>36.6</v>
      </c>
      <c r="T28" s="133">
        <v>34.68</v>
      </c>
      <c r="U28" s="133">
        <v>38.1</v>
      </c>
      <c r="V28" s="133">
        <v>49.919999999999995</v>
      </c>
      <c r="W28" s="133">
        <v>13.17</v>
      </c>
      <c r="X28" s="133">
        <v>6.63</v>
      </c>
      <c r="Y28" s="133">
        <v>6.66</v>
      </c>
      <c r="Z28" s="133">
        <v>27.744</v>
      </c>
      <c r="AA28" s="132">
        <v>7.7066666666666661</v>
      </c>
      <c r="AB28" s="133">
        <v>0</v>
      </c>
      <c r="AC28" s="133">
        <v>47.76</v>
      </c>
      <c r="AD28" s="133">
        <v>47.183999999999997</v>
      </c>
      <c r="AE28" s="132">
        <v>25</v>
      </c>
      <c r="AF28" s="132">
        <v>16.5</v>
      </c>
      <c r="AG28" s="133">
        <v>5.7799999999999994</v>
      </c>
      <c r="AH28" s="133">
        <v>0</v>
      </c>
      <c r="AI28" s="133">
        <v>1.4E-2</v>
      </c>
      <c r="AJ28" s="133">
        <v>2.4771428571428573</v>
      </c>
      <c r="AK28" s="133">
        <v>43.08</v>
      </c>
      <c r="AL28" s="133">
        <v>47.72</v>
      </c>
      <c r="AM28" s="133">
        <v>25.16</v>
      </c>
      <c r="AN28" s="134">
        <v>0</v>
      </c>
      <c r="AO28" s="134">
        <f t="shared" si="0"/>
        <v>744.85151739536411</v>
      </c>
      <c r="AP28" s="134">
        <f t="shared" si="1"/>
        <v>25.16</v>
      </c>
      <c r="AQ28" s="134">
        <f t="shared" si="2"/>
        <v>770.01151739536408</v>
      </c>
      <c r="AR28" s="134">
        <v>0</v>
      </c>
      <c r="AS28" s="134">
        <f t="shared" si="3"/>
        <v>770.01151739536408</v>
      </c>
    </row>
    <row r="29" spans="1:45" ht="15.6" x14ac:dyDescent="0.3">
      <c r="A29" s="119" t="s">
        <v>28</v>
      </c>
      <c r="B29" s="132">
        <v>2.3759999999999999</v>
      </c>
      <c r="C29" s="132">
        <v>12.705882352941176</v>
      </c>
      <c r="D29" s="133">
        <v>7.137391304347827</v>
      </c>
      <c r="E29" s="132">
        <v>11.076923076923075</v>
      </c>
      <c r="F29" s="132">
        <v>19.199999999999996</v>
      </c>
      <c r="G29" s="132">
        <v>17.431578947368422</v>
      </c>
      <c r="H29" s="132">
        <v>39.215999999999994</v>
      </c>
      <c r="I29" s="133">
        <v>6.8079999999999998</v>
      </c>
      <c r="J29" s="132">
        <v>2.976</v>
      </c>
      <c r="K29" s="132">
        <v>9.4499999999999993</v>
      </c>
      <c r="L29" s="132">
        <v>12.76</v>
      </c>
      <c r="M29" s="133">
        <v>11.341176470588236</v>
      </c>
      <c r="N29" s="133">
        <v>12.184615384615382</v>
      </c>
      <c r="O29" s="133">
        <v>11.519999999999998</v>
      </c>
      <c r="P29" s="132">
        <v>19.2</v>
      </c>
      <c r="Q29" s="132">
        <v>17</v>
      </c>
      <c r="R29" s="133">
        <v>30.844444444444441</v>
      </c>
      <c r="S29" s="133">
        <v>26.12</v>
      </c>
      <c r="T29" s="133">
        <v>26.16</v>
      </c>
      <c r="U29" s="133">
        <v>35.879999999999995</v>
      </c>
      <c r="V29" s="133">
        <v>34.08</v>
      </c>
      <c r="W29" s="133">
        <v>11.790000000000001</v>
      </c>
      <c r="X29" s="133">
        <v>6.03</v>
      </c>
      <c r="Y29" s="133">
        <v>3.93</v>
      </c>
      <c r="Z29" s="133">
        <v>20.928000000000001</v>
      </c>
      <c r="AA29" s="132">
        <v>5.8133333333333335</v>
      </c>
      <c r="AB29" s="133">
        <v>0</v>
      </c>
      <c r="AC29" s="133">
        <v>46.36</v>
      </c>
      <c r="AD29" s="133">
        <v>43.512</v>
      </c>
      <c r="AE29" s="132">
        <v>24.8</v>
      </c>
      <c r="AF29" s="132">
        <v>15.9</v>
      </c>
      <c r="AG29" s="133">
        <v>4.3600000000000003</v>
      </c>
      <c r="AH29" s="133">
        <v>0</v>
      </c>
      <c r="AI29" s="133">
        <v>1.4E-2</v>
      </c>
      <c r="AJ29" s="133">
        <v>1.8685714285714285</v>
      </c>
      <c r="AK29" s="133">
        <v>32.08</v>
      </c>
      <c r="AL29" s="133">
        <v>38.479999999999997</v>
      </c>
      <c r="AM29" s="133">
        <v>20.04</v>
      </c>
      <c r="AN29" s="134">
        <v>0</v>
      </c>
      <c r="AO29" s="134">
        <f t="shared" si="0"/>
        <v>621.33391674313327</v>
      </c>
      <c r="AP29" s="134">
        <f t="shared" si="1"/>
        <v>20.04</v>
      </c>
      <c r="AQ29" s="134">
        <f t="shared" si="2"/>
        <v>641.37391674313324</v>
      </c>
      <c r="AR29" s="134">
        <v>0</v>
      </c>
      <c r="AS29" s="134">
        <f t="shared" si="3"/>
        <v>641.37391674313324</v>
      </c>
    </row>
    <row r="30" spans="1:45" ht="15.6" x14ac:dyDescent="0.3">
      <c r="A30" s="119" t="s">
        <v>29</v>
      </c>
      <c r="B30" s="132">
        <v>2.6</v>
      </c>
      <c r="C30" s="132">
        <v>10.164705882352942</v>
      </c>
      <c r="D30" s="133">
        <v>5.7099130434782612</v>
      </c>
      <c r="E30" s="132">
        <v>8.8615384615384603</v>
      </c>
      <c r="F30" s="132">
        <v>15.36</v>
      </c>
      <c r="G30" s="132">
        <v>13.945263157894736</v>
      </c>
      <c r="H30" s="132">
        <v>30.143999999999998</v>
      </c>
      <c r="I30" s="133">
        <v>5.8640000000000008</v>
      </c>
      <c r="J30" s="132">
        <v>4.2</v>
      </c>
      <c r="K30" s="132">
        <v>6.03</v>
      </c>
      <c r="L30" s="132">
        <v>11.44</v>
      </c>
      <c r="M30" s="133">
        <v>10.164705882352942</v>
      </c>
      <c r="N30" s="133">
        <v>9.7476923076923061</v>
      </c>
      <c r="O30" s="133">
        <v>9.2159999999999993</v>
      </c>
      <c r="P30" s="132">
        <v>15.36</v>
      </c>
      <c r="Q30" s="132">
        <v>13.24</v>
      </c>
      <c r="R30" s="133">
        <v>30.288888888888888</v>
      </c>
      <c r="S30" s="133">
        <v>19.36</v>
      </c>
      <c r="T30" s="133">
        <v>25.2</v>
      </c>
      <c r="U30" s="133">
        <v>28.56</v>
      </c>
      <c r="V30" s="133">
        <v>28.020000000000003</v>
      </c>
      <c r="W30" s="133">
        <v>10.649999999999999</v>
      </c>
      <c r="X30" s="133">
        <v>3.18</v>
      </c>
      <c r="Y30" s="133">
        <v>2.52</v>
      </c>
      <c r="Z30" s="133">
        <v>20.16</v>
      </c>
      <c r="AA30" s="132">
        <v>5.6000000000000005</v>
      </c>
      <c r="AB30" s="133">
        <v>0</v>
      </c>
      <c r="AC30" s="133">
        <v>36.96</v>
      </c>
      <c r="AD30" s="133">
        <v>36.96</v>
      </c>
      <c r="AE30" s="132">
        <v>25</v>
      </c>
      <c r="AF30" s="132">
        <v>15.8</v>
      </c>
      <c r="AG30" s="133">
        <v>4.2</v>
      </c>
      <c r="AH30" s="133">
        <v>0</v>
      </c>
      <c r="AI30" s="133">
        <v>1.2E-2</v>
      </c>
      <c r="AJ30" s="133">
        <v>1.8</v>
      </c>
      <c r="AK30" s="133">
        <v>25.4</v>
      </c>
      <c r="AL30" s="133">
        <v>29.24</v>
      </c>
      <c r="AM30" s="133">
        <v>15.38</v>
      </c>
      <c r="AN30" s="134">
        <v>0</v>
      </c>
      <c r="AO30" s="134">
        <f t="shared" si="0"/>
        <v>520.9587076241985</v>
      </c>
      <c r="AP30" s="134">
        <f t="shared" si="1"/>
        <v>15.38</v>
      </c>
      <c r="AQ30" s="134">
        <f t="shared" si="2"/>
        <v>536.33870762419849</v>
      </c>
      <c r="AR30" s="134">
        <v>0</v>
      </c>
      <c r="AS30" s="134">
        <f t="shared" si="3"/>
        <v>536.33870762419849</v>
      </c>
    </row>
    <row r="31" spans="1:45" ht="93.6" x14ac:dyDescent="0.3">
      <c r="A31" s="135" t="s">
        <v>59</v>
      </c>
      <c r="B31" s="136">
        <f>SUM(B7:B30)</f>
        <v>85.384</v>
      </c>
      <c r="C31" s="136">
        <f t="shared" ref="C31:AF31" si="4">SUM(C7:C30)</f>
        <v>263.75294117647059</v>
      </c>
      <c r="D31" s="136">
        <f t="shared" si="4"/>
        <v>148.16034782608696</v>
      </c>
      <c r="E31" s="136">
        <f t="shared" si="4"/>
        <v>229.9384615384615</v>
      </c>
      <c r="F31" s="136">
        <f t="shared" si="4"/>
        <v>398.56</v>
      </c>
      <c r="G31" s="136">
        <f t="shared" si="4"/>
        <v>361.85052631578947</v>
      </c>
      <c r="H31" s="136">
        <f t="shared" si="4"/>
        <v>515.76</v>
      </c>
      <c r="I31" s="136">
        <f t="shared" si="4"/>
        <v>105.84</v>
      </c>
      <c r="J31" s="136">
        <f t="shared" si="4"/>
        <v>89.183999999999983</v>
      </c>
      <c r="K31" s="136">
        <f t="shared" si="4"/>
        <v>172.73999999999998</v>
      </c>
      <c r="L31" s="136">
        <f t="shared" ref="L31" si="5">SUM(L7:L30)</f>
        <v>309.95999999999992</v>
      </c>
      <c r="M31" s="136">
        <f t="shared" ref="M31" si="6">SUM(M7:M30)</f>
        <v>301.36470588235295</v>
      </c>
      <c r="N31" s="136">
        <f t="shared" ref="N31" si="7">SUM(N7:N30)</f>
        <v>252.93230769230772</v>
      </c>
      <c r="O31" s="136">
        <f t="shared" ref="O31" si="8">SUM(O7:O30)</f>
        <v>239.136</v>
      </c>
      <c r="P31" s="136">
        <f t="shared" ref="P31" si="9">SUM(P7:P30)</f>
        <v>398.56</v>
      </c>
      <c r="Q31" s="136">
        <f t="shared" ref="Q31" si="10">SUM(Q7:Q30)</f>
        <v>409.52000000000004</v>
      </c>
      <c r="R31" s="136">
        <f t="shared" ref="R31:T31" si="11">SUM(R7:R30)</f>
        <v>811.46666666666658</v>
      </c>
      <c r="S31" s="136">
        <f t="shared" si="11"/>
        <v>737.7600000000001</v>
      </c>
      <c r="T31" s="136">
        <f t="shared" si="11"/>
        <v>756.96</v>
      </c>
      <c r="U31" s="136">
        <f>SUM(U7:U30)</f>
        <v>749.28</v>
      </c>
      <c r="V31" s="136">
        <f t="shared" ref="V31:Y31" si="12">SUM(V7:V30)</f>
        <v>919.01999999999987</v>
      </c>
      <c r="W31" s="136">
        <f t="shared" si="12"/>
        <v>290.09999999999997</v>
      </c>
      <c r="X31" s="136">
        <f t="shared" si="12"/>
        <v>173.10000000000002</v>
      </c>
      <c r="Y31" s="136">
        <f t="shared" si="12"/>
        <v>106.77000000000001</v>
      </c>
      <c r="Z31" s="136">
        <f t="shared" si="4"/>
        <v>605.56799999999998</v>
      </c>
      <c r="AA31" s="136">
        <f t="shared" si="4"/>
        <v>168.21333333333337</v>
      </c>
      <c r="AB31" s="136">
        <f t="shared" si="4"/>
        <v>0</v>
      </c>
      <c r="AC31" s="136">
        <f t="shared" si="4"/>
        <v>891.60000000000014</v>
      </c>
      <c r="AD31" s="136">
        <f t="shared" si="4"/>
        <v>859.29600000000005</v>
      </c>
      <c r="AE31" s="136">
        <f t="shared" si="4"/>
        <v>930.2</v>
      </c>
      <c r="AF31" s="136">
        <f t="shared" si="4"/>
        <v>498.69999999999987</v>
      </c>
      <c r="AG31" s="136">
        <f t="shared" ref="AG31:AH31" si="13">SUM(AG7:AG30)</f>
        <v>126.15999999999998</v>
      </c>
      <c r="AH31" s="136">
        <f t="shared" si="13"/>
        <v>0</v>
      </c>
      <c r="AI31" s="136">
        <f t="shared" ref="AI31:AM31" si="14">SUM(AI7:AI30)</f>
        <v>0.31000000000000016</v>
      </c>
      <c r="AJ31" s="136">
        <f t="shared" si="14"/>
        <v>54.068571428571424</v>
      </c>
      <c r="AK31" s="136">
        <f t="shared" si="14"/>
        <v>720.48</v>
      </c>
      <c r="AL31" s="136">
        <f t="shared" si="14"/>
        <v>782.24</v>
      </c>
      <c r="AM31" s="136">
        <f t="shared" si="14"/>
        <v>374.30000000000007</v>
      </c>
      <c r="AN31" s="134">
        <f t="shared" ref="AN31:AS31" si="15">SUM(AN7:AN30)</f>
        <v>0</v>
      </c>
      <c r="AO31" s="134">
        <f t="shared" si="15"/>
        <v>14463.935861860042</v>
      </c>
      <c r="AP31" s="134">
        <f t="shared" si="15"/>
        <v>374.30000000000007</v>
      </c>
      <c r="AQ31" s="134">
        <f t="shared" si="15"/>
        <v>14838.235861860039</v>
      </c>
      <c r="AR31" s="134">
        <f t="shared" si="15"/>
        <v>0</v>
      </c>
      <c r="AS31" s="134">
        <f t="shared" si="15"/>
        <v>14838.235861860039</v>
      </c>
    </row>
    <row r="33" spans="1:20" ht="20.399999999999999" x14ac:dyDescent="0.35">
      <c r="A33" s="238" t="s">
        <v>1151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</sheetData>
  <mergeCells count="4">
    <mergeCell ref="C2:AS2"/>
    <mergeCell ref="A2:B2"/>
    <mergeCell ref="AN3:AP3"/>
    <mergeCell ref="A33:T33"/>
  </mergeCells>
  <conditionalFormatting sqref="B4:AL4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3"/>
  <sheetViews>
    <sheetView view="pageBreakPreview" topLeftCell="A16" zoomScale="70" zoomScaleNormal="40" zoomScaleSheetLayoutView="70" workbookViewId="0">
      <selection activeCell="B42" sqref="B41:B42"/>
    </sheetView>
  </sheetViews>
  <sheetFormatPr defaultColWidth="9.21875" defaultRowHeight="13.8" x14ac:dyDescent="0.25"/>
  <cols>
    <col min="1" max="1" width="23.33203125" style="43" customWidth="1"/>
    <col min="2" max="3" width="9.21875" style="43"/>
    <col min="4" max="4" width="13.21875" style="43" customWidth="1"/>
    <col min="5" max="6" width="9.21875" style="43"/>
    <col min="7" max="7" width="9.21875" style="43" customWidth="1"/>
    <col min="8" max="16384" width="9.21875" style="43"/>
  </cols>
  <sheetData>
    <row r="1" spans="1:30" x14ac:dyDescent="0.25">
      <c r="A1" s="220" t="s">
        <v>58</v>
      </c>
      <c r="B1" s="221"/>
      <c r="C1" s="221"/>
      <c r="D1" s="221"/>
      <c r="E1" s="221"/>
      <c r="F1" s="221"/>
      <c r="G1" s="221"/>
      <c r="H1" s="221"/>
      <c r="I1" s="221"/>
      <c r="J1" s="221"/>
      <c r="K1" s="349" t="s">
        <v>1177</v>
      </c>
      <c r="L1" s="349"/>
      <c r="M1" s="349"/>
      <c r="N1" s="349"/>
      <c r="O1" s="349"/>
      <c r="P1" s="349"/>
      <c r="Q1" s="349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</row>
    <row r="2" spans="1:30" ht="15" customHeight="1" x14ac:dyDescent="0.25">
      <c r="A2" s="347" t="s">
        <v>1075</v>
      </c>
      <c r="B2" s="348"/>
      <c r="C2" s="346" t="s">
        <v>1164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</row>
    <row r="3" spans="1:30" s="173" customFormat="1" ht="165.75" customHeight="1" x14ac:dyDescent="0.25">
      <c r="A3" s="102" t="s">
        <v>0</v>
      </c>
      <c r="B3" s="172" t="s">
        <v>1112</v>
      </c>
      <c r="C3" s="172" t="s">
        <v>1113</v>
      </c>
      <c r="D3" s="172" t="s">
        <v>1114</v>
      </c>
      <c r="E3" s="172" t="s">
        <v>1115</v>
      </c>
      <c r="F3" s="172" t="s">
        <v>1116</v>
      </c>
      <c r="G3" s="172" t="s">
        <v>1117</v>
      </c>
      <c r="H3" s="172" t="s">
        <v>1118</v>
      </c>
      <c r="I3" s="172" t="s">
        <v>1119</v>
      </c>
      <c r="J3" s="172" t="s">
        <v>1120</v>
      </c>
      <c r="K3" s="172" t="s">
        <v>1121</v>
      </c>
      <c r="L3" s="172" t="s">
        <v>1122</v>
      </c>
      <c r="M3" s="172" t="s">
        <v>1123</v>
      </c>
      <c r="N3" s="172" t="s">
        <v>1124</v>
      </c>
      <c r="O3" s="172" t="s">
        <v>1125</v>
      </c>
      <c r="P3" s="172" t="s">
        <v>1126</v>
      </c>
      <c r="Q3" s="172" t="s">
        <v>1127</v>
      </c>
      <c r="R3" s="172" t="s">
        <v>1128</v>
      </c>
      <c r="S3" s="172" t="s">
        <v>1129</v>
      </c>
      <c r="T3" s="172" t="s">
        <v>1130</v>
      </c>
      <c r="U3" s="172" t="s">
        <v>1131</v>
      </c>
      <c r="V3" s="172" t="s">
        <v>1132</v>
      </c>
      <c r="W3" s="172" t="s">
        <v>1133</v>
      </c>
      <c r="X3" s="172" t="s">
        <v>1134</v>
      </c>
      <c r="Y3" s="260" t="s">
        <v>135</v>
      </c>
      <c r="Z3" s="261"/>
      <c r="AA3" s="262"/>
      <c r="AB3" s="102" t="s">
        <v>2</v>
      </c>
      <c r="AC3" s="102" t="s">
        <v>3</v>
      </c>
      <c r="AD3" s="102" t="s">
        <v>127</v>
      </c>
    </row>
    <row r="4" spans="1:30" ht="15" customHeight="1" x14ac:dyDescent="0.25">
      <c r="A4" s="44"/>
      <c r="B4" s="151" t="s">
        <v>955</v>
      </c>
      <c r="C4" s="151" t="s">
        <v>956</v>
      </c>
      <c r="D4" s="151" t="s">
        <v>957</v>
      </c>
      <c r="E4" s="151" t="s">
        <v>958</v>
      </c>
      <c r="F4" s="151" t="s">
        <v>959</v>
      </c>
      <c r="G4" s="151" t="s">
        <v>960</v>
      </c>
      <c r="H4" s="151" t="s">
        <v>961</v>
      </c>
      <c r="I4" s="151" t="s">
        <v>962</v>
      </c>
      <c r="J4" s="151" t="s">
        <v>963</v>
      </c>
      <c r="K4" s="151" t="s">
        <v>964</v>
      </c>
      <c r="L4" s="151" t="s">
        <v>965</v>
      </c>
      <c r="M4" s="151" t="s">
        <v>966</v>
      </c>
      <c r="N4" s="151" t="s">
        <v>967</v>
      </c>
      <c r="O4" s="151" t="s">
        <v>968</v>
      </c>
      <c r="P4" s="151" t="s">
        <v>969</v>
      </c>
      <c r="Q4" s="151" t="s">
        <v>970</v>
      </c>
      <c r="R4" s="151" t="s">
        <v>971</v>
      </c>
      <c r="S4" s="151" t="s">
        <v>972</v>
      </c>
      <c r="T4" s="151" t="s">
        <v>973</v>
      </c>
      <c r="U4" s="151" t="s">
        <v>974</v>
      </c>
      <c r="V4" s="151" t="s">
        <v>975</v>
      </c>
      <c r="W4" s="151" t="s">
        <v>976</v>
      </c>
      <c r="X4" s="151" t="s">
        <v>977</v>
      </c>
      <c r="Y4" s="157"/>
      <c r="Z4" s="157"/>
      <c r="AA4" s="157"/>
      <c r="AB4" s="157"/>
      <c r="AC4" s="157"/>
      <c r="AD4" s="157"/>
    </row>
    <row r="5" spans="1:30" ht="15" customHeight="1" x14ac:dyDescent="0.25">
      <c r="A5" s="44"/>
      <c r="B5" s="152" t="s">
        <v>146</v>
      </c>
      <c r="C5" s="152" t="s">
        <v>146</v>
      </c>
      <c r="D5" s="152" t="s">
        <v>146</v>
      </c>
      <c r="E5" s="152" t="s">
        <v>146</v>
      </c>
      <c r="F5" s="152" t="s">
        <v>146</v>
      </c>
      <c r="G5" s="152" t="s">
        <v>146</v>
      </c>
      <c r="H5" s="152" t="s">
        <v>146</v>
      </c>
      <c r="I5" s="152" t="s">
        <v>146</v>
      </c>
      <c r="J5" s="152" t="s">
        <v>146</v>
      </c>
      <c r="K5" s="152" t="s">
        <v>146</v>
      </c>
      <c r="L5" s="152" t="s">
        <v>146</v>
      </c>
      <c r="M5" s="152" t="s">
        <v>146</v>
      </c>
      <c r="N5" s="152" t="s">
        <v>146</v>
      </c>
      <c r="O5" s="152" t="s">
        <v>146</v>
      </c>
      <c r="P5" s="152" t="s">
        <v>146</v>
      </c>
      <c r="Q5" s="152" t="s">
        <v>146</v>
      </c>
      <c r="R5" s="152" t="s">
        <v>146</v>
      </c>
      <c r="S5" s="152" t="s">
        <v>156</v>
      </c>
      <c r="T5" s="152" t="s">
        <v>146</v>
      </c>
      <c r="U5" s="152" t="s">
        <v>146</v>
      </c>
      <c r="V5" s="152" t="s">
        <v>146</v>
      </c>
      <c r="W5" s="152" t="s">
        <v>146</v>
      </c>
      <c r="X5" s="152" t="s">
        <v>146</v>
      </c>
      <c r="Y5" s="174" t="s">
        <v>146</v>
      </c>
      <c r="Z5" s="174" t="s">
        <v>145</v>
      </c>
      <c r="AA5" s="174" t="s">
        <v>156</v>
      </c>
      <c r="AB5" s="157"/>
      <c r="AC5" s="157"/>
      <c r="AD5" s="157"/>
    </row>
    <row r="6" spans="1:30" s="170" customFormat="1" x14ac:dyDescent="0.25">
      <c r="A6" s="169"/>
      <c r="B6" s="169">
        <v>1</v>
      </c>
      <c r="C6" s="169">
        <v>2</v>
      </c>
      <c r="D6" s="169">
        <v>3</v>
      </c>
      <c r="E6" s="169">
        <v>4</v>
      </c>
      <c r="F6" s="169">
        <v>5</v>
      </c>
      <c r="G6" s="169">
        <v>6</v>
      </c>
      <c r="H6" s="169">
        <v>7</v>
      </c>
      <c r="I6" s="169">
        <v>8</v>
      </c>
      <c r="J6" s="169">
        <v>9</v>
      </c>
      <c r="K6" s="169">
        <v>10</v>
      </c>
      <c r="L6" s="169">
        <v>11</v>
      </c>
      <c r="M6" s="169">
        <v>12</v>
      </c>
      <c r="N6" s="169">
        <v>13</v>
      </c>
      <c r="O6" s="169">
        <v>14</v>
      </c>
      <c r="P6" s="169">
        <v>15</v>
      </c>
      <c r="Q6" s="169">
        <v>16</v>
      </c>
      <c r="R6" s="169">
        <v>17</v>
      </c>
      <c r="S6" s="169">
        <v>18</v>
      </c>
      <c r="T6" s="169">
        <v>19</v>
      </c>
      <c r="U6" s="169">
        <v>20</v>
      </c>
      <c r="V6" s="169">
        <v>21</v>
      </c>
      <c r="W6" s="169">
        <v>22</v>
      </c>
      <c r="X6" s="169">
        <v>23</v>
      </c>
      <c r="Y6" s="171">
        <v>24</v>
      </c>
      <c r="Z6" s="171">
        <v>25</v>
      </c>
      <c r="AA6" s="171">
        <v>26</v>
      </c>
      <c r="AB6" s="171">
        <v>27</v>
      </c>
      <c r="AC6" s="171">
        <v>28</v>
      </c>
      <c r="AD6" s="171">
        <v>29</v>
      </c>
    </row>
    <row r="7" spans="1:30" x14ac:dyDescent="0.25">
      <c r="A7" s="164" t="s">
        <v>6</v>
      </c>
      <c r="B7" s="164">
        <v>1.0209937672668064</v>
      </c>
      <c r="C7" s="164">
        <v>1.68</v>
      </c>
      <c r="D7" s="164">
        <v>0.54584062598253003</v>
      </c>
      <c r="E7" s="164">
        <v>9.2904175096560593</v>
      </c>
      <c r="F7" s="164">
        <v>2.3858001436806786</v>
      </c>
      <c r="G7" s="164">
        <v>4.1361678697123896</v>
      </c>
      <c r="H7" s="164">
        <v>4.76</v>
      </c>
      <c r="I7" s="164">
        <v>24.84</v>
      </c>
      <c r="J7" s="164">
        <v>0.90207470932844436</v>
      </c>
      <c r="K7" s="164">
        <v>3.28</v>
      </c>
      <c r="L7" s="164">
        <v>30.96</v>
      </c>
      <c r="M7" s="164">
        <v>4.46</v>
      </c>
      <c r="N7" s="164">
        <v>13.614333190394511</v>
      </c>
      <c r="O7" s="164">
        <v>4.6221867522395437</v>
      </c>
      <c r="P7" s="164">
        <v>3.7</v>
      </c>
      <c r="Q7" s="164">
        <v>4.54</v>
      </c>
      <c r="R7" s="164">
        <v>13.89</v>
      </c>
      <c r="S7" s="164">
        <v>0</v>
      </c>
      <c r="T7" s="164">
        <v>5.7</v>
      </c>
      <c r="U7" s="164">
        <v>6.2897151972661067</v>
      </c>
      <c r="V7" s="164">
        <v>19.285351642073135</v>
      </c>
      <c r="W7" s="164">
        <v>12.569683511105053</v>
      </c>
      <c r="X7" s="164">
        <v>8.91</v>
      </c>
      <c r="Y7" s="216">
        <f>SUM(B7:X7)</f>
        <v>181.38256491870524</v>
      </c>
      <c r="Z7" s="216">
        <v>0</v>
      </c>
      <c r="AA7" s="216">
        <v>0</v>
      </c>
      <c r="AB7" s="216">
        <f>Y7</f>
        <v>181.38256491870524</v>
      </c>
      <c r="AC7" s="216">
        <v>0</v>
      </c>
      <c r="AD7" s="216">
        <f>SUM(B7:X7)</f>
        <v>181.38256491870524</v>
      </c>
    </row>
    <row r="8" spans="1:30" x14ac:dyDescent="0.25">
      <c r="A8" s="164" t="s">
        <v>7</v>
      </c>
      <c r="B8" s="164">
        <v>0.81078916812364032</v>
      </c>
      <c r="C8" s="164">
        <v>1.44</v>
      </c>
      <c r="D8" s="164">
        <v>0.55375135969242184</v>
      </c>
      <c r="E8" s="164">
        <v>9.4777243142862204</v>
      </c>
      <c r="F8" s="164">
        <v>2.482521771127193</v>
      </c>
      <c r="G8" s="164">
        <v>4.1961123315922793</v>
      </c>
      <c r="H8" s="164">
        <v>4.54</v>
      </c>
      <c r="I8" s="164">
        <v>24.24</v>
      </c>
      <c r="J8" s="164">
        <v>0.91514825584045068</v>
      </c>
      <c r="K8" s="164">
        <v>3.22</v>
      </c>
      <c r="L8" s="164">
        <v>26.97</v>
      </c>
      <c r="M8" s="164">
        <v>3.9</v>
      </c>
      <c r="N8" s="164">
        <v>13.263561320754716</v>
      </c>
      <c r="O8" s="164">
        <v>4.6891749660401176</v>
      </c>
      <c r="P8" s="164">
        <v>3.76</v>
      </c>
      <c r="Q8" s="164">
        <v>4.51</v>
      </c>
      <c r="R8" s="164">
        <v>10.38</v>
      </c>
      <c r="S8" s="164">
        <v>0</v>
      </c>
      <c r="T8" s="164">
        <v>4.5199999999999996</v>
      </c>
      <c r="U8" s="164">
        <v>6.3822110089906081</v>
      </c>
      <c r="V8" s="164">
        <v>18.41910653285472</v>
      </c>
      <c r="W8" s="164">
        <v>12.754531798033065</v>
      </c>
      <c r="X8" s="164">
        <v>5.73</v>
      </c>
      <c r="Y8" s="216">
        <f t="shared" ref="Y8:Y30" si="0">SUM(B8:X8)</f>
        <v>167.15463282733543</v>
      </c>
      <c r="Z8" s="216">
        <v>0</v>
      </c>
      <c r="AA8" s="216">
        <v>0</v>
      </c>
      <c r="AB8" s="216">
        <f t="shared" ref="AB8:AB30" si="1">Y8</f>
        <v>167.15463282733543</v>
      </c>
      <c r="AC8" s="216">
        <v>0</v>
      </c>
      <c r="AD8" s="216">
        <f t="shared" ref="AD8:AD30" si="2">SUM(B8:X8)</f>
        <v>167.15463282733543</v>
      </c>
    </row>
    <row r="9" spans="1:30" x14ac:dyDescent="0.25">
      <c r="A9" s="164" t="s">
        <v>8</v>
      </c>
      <c r="B9" s="164">
        <v>0.75073071122559276</v>
      </c>
      <c r="C9" s="164">
        <v>1.44</v>
      </c>
      <c r="D9" s="164">
        <v>0.55375135969242184</v>
      </c>
      <c r="E9" s="164">
        <v>9.2623214889615344</v>
      </c>
      <c r="F9" s="164">
        <v>2.4220707539731214</v>
      </c>
      <c r="G9" s="164">
        <v>4.1961123315922793</v>
      </c>
      <c r="H9" s="164">
        <v>4.24</v>
      </c>
      <c r="I9" s="164">
        <v>23.97</v>
      </c>
      <c r="J9" s="164">
        <v>0.91514825584045068</v>
      </c>
      <c r="K9" s="164">
        <v>3.28</v>
      </c>
      <c r="L9" s="164">
        <v>27.12</v>
      </c>
      <c r="M9" s="164">
        <v>3.66</v>
      </c>
      <c r="N9" s="164">
        <v>13.285484562607206</v>
      </c>
      <c r="O9" s="164">
        <v>4.6891749660401176</v>
      </c>
      <c r="P9" s="164">
        <v>3.74</v>
      </c>
      <c r="Q9" s="164">
        <v>3.92</v>
      </c>
      <c r="R9" s="164">
        <v>9.09</v>
      </c>
      <c r="S9" s="164">
        <v>0</v>
      </c>
      <c r="T9" s="164">
        <v>3.14</v>
      </c>
      <c r="U9" s="164">
        <v>6.4747068207151086</v>
      </c>
      <c r="V9" s="164">
        <v>18.647065772122723</v>
      </c>
      <c r="W9" s="164">
        <v>12.939380084961082</v>
      </c>
      <c r="X9" s="164">
        <v>4.8</v>
      </c>
      <c r="Y9" s="216">
        <f t="shared" si="0"/>
        <v>162.53594710773163</v>
      </c>
      <c r="Z9" s="216">
        <v>0</v>
      </c>
      <c r="AA9" s="216">
        <v>0</v>
      </c>
      <c r="AB9" s="216">
        <f t="shared" si="1"/>
        <v>162.53594710773163</v>
      </c>
      <c r="AC9" s="216">
        <v>0</v>
      </c>
      <c r="AD9" s="216">
        <f t="shared" si="2"/>
        <v>162.53594710773163</v>
      </c>
    </row>
    <row r="10" spans="1:30" x14ac:dyDescent="0.25">
      <c r="A10" s="164" t="s">
        <v>9</v>
      </c>
      <c r="B10" s="164">
        <v>0.61259626036008386</v>
      </c>
      <c r="C10" s="164">
        <v>1.56</v>
      </c>
      <c r="D10" s="164">
        <v>0.56166209340231332</v>
      </c>
      <c r="E10" s="164">
        <v>8.5973823325244592</v>
      </c>
      <c r="F10" s="164">
        <v>2.38983021149095</v>
      </c>
      <c r="G10" s="164">
        <v>4.2560567934721698</v>
      </c>
      <c r="H10" s="164">
        <v>3.58</v>
      </c>
      <c r="I10" s="164">
        <v>20.88</v>
      </c>
      <c r="J10" s="164">
        <v>0.92822180235245733</v>
      </c>
      <c r="K10" s="164">
        <v>3.2</v>
      </c>
      <c r="L10" s="164">
        <v>23.58</v>
      </c>
      <c r="M10" s="164">
        <v>2.62</v>
      </c>
      <c r="N10" s="164">
        <v>12.693557032590052</v>
      </c>
      <c r="O10" s="164">
        <v>4.7561631798406898</v>
      </c>
      <c r="P10" s="164">
        <v>3.71</v>
      </c>
      <c r="Q10" s="164">
        <v>3.52</v>
      </c>
      <c r="R10" s="164">
        <v>9.75</v>
      </c>
      <c r="S10" s="164">
        <v>0</v>
      </c>
      <c r="T10" s="164">
        <v>2.8</v>
      </c>
      <c r="U10" s="164">
        <v>6.9371858793376182</v>
      </c>
      <c r="V10" s="164">
        <v>17.780820662904311</v>
      </c>
      <c r="W10" s="164">
        <v>13.863621519601161</v>
      </c>
      <c r="X10" s="164">
        <v>4.0199999999999996</v>
      </c>
      <c r="Y10" s="216">
        <f t="shared" si="0"/>
        <v>152.59709776787628</v>
      </c>
      <c r="Z10" s="216">
        <v>0</v>
      </c>
      <c r="AA10" s="216">
        <v>0</v>
      </c>
      <c r="AB10" s="216">
        <f t="shared" si="1"/>
        <v>152.59709776787628</v>
      </c>
      <c r="AC10" s="216">
        <v>0</v>
      </c>
      <c r="AD10" s="216">
        <f t="shared" si="2"/>
        <v>152.59709776787628</v>
      </c>
    </row>
    <row r="11" spans="1:30" x14ac:dyDescent="0.25">
      <c r="A11" s="164" t="s">
        <v>10</v>
      </c>
      <c r="B11" s="164">
        <v>0.68466640863774075</v>
      </c>
      <c r="C11" s="164">
        <v>1.52</v>
      </c>
      <c r="D11" s="164">
        <v>0.63285869679133921</v>
      </c>
      <c r="E11" s="164">
        <v>8.4569022290518365</v>
      </c>
      <c r="F11" s="164">
        <v>2.3978903471114927</v>
      </c>
      <c r="G11" s="164">
        <v>4.7955569503911777</v>
      </c>
      <c r="H11" s="164">
        <v>4.38</v>
      </c>
      <c r="I11" s="164">
        <v>19.32</v>
      </c>
      <c r="J11" s="164">
        <v>1.0458837209605152</v>
      </c>
      <c r="K11" s="164">
        <v>3.18</v>
      </c>
      <c r="L11" s="164">
        <v>22.29</v>
      </c>
      <c r="M11" s="164">
        <v>2.54</v>
      </c>
      <c r="N11" s="164">
        <v>12.934712692967411</v>
      </c>
      <c r="O11" s="164">
        <v>5.3590571040458483</v>
      </c>
      <c r="P11" s="164">
        <v>3.63</v>
      </c>
      <c r="Q11" s="164">
        <v>3.61</v>
      </c>
      <c r="R11" s="164">
        <v>8.6999999999999993</v>
      </c>
      <c r="S11" s="164">
        <v>0</v>
      </c>
      <c r="T11" s="164">
        <v>3.4</v>
      </c>
      <c r="U11" s="164">
        <v>7.3996649379601251</v>
      </c>
      <c r="V11" s="164">
        <v>17.552861423636308</v>
      </c>
      <c r="W11" s="164">
        <v>14.787862954241239</v>
      </c>
      <c r="X11" s="164">
        <v>6.27</v>
      </c>
      <c r="Y11" s="216">
        <f t="shared" si="0"/>
        <v>154.88791746579506</v>
      </c>
      <c r="Z11" s="216">
        <v>0</v>
      </c>
      <c r="AA11" s="216">
        <v>0</v>
      </c>
      <c r="AB11" s="216">
        <f t="shared" si="1"/>
        <v>154.88791746579506</v>
      </c>
      <c r="AC11" s="216">
        <v>0</v>
      </c>
      <c r="AD11" s="216">
        <f t="shared" si="2"/>
        <v>154.88791746579506</v>
      </c>
    </row>
    <row r="12" spans="1:30" x14ac:dyDescent="0.25">
      <c r="A12" s="164" t="s">
        <v>11</v>
      </c>
      <c r="B12" s="164">
        <v>0.6246079517396933</v>
      </c>
      <c r="C12" s="164">
        <v>1.52</v>
      </c>
      <c r="D12" s="164">
        <v>0.77525190356939044</v>
      </c>
      <c r="E12" s="164">
        <v>8.8783425394697009</v>
      </c>
      <c r="F12" s="164">
        <v>3.2845052653712044</v>
      </c>
      <c r="G12" s="164">
        <v>5.8745572642291934</v>
      </c>
      <c r="H12" s="164">
        <v>5.26</v>
      </c>
      <c r="I12" s="164">
        <v>19.59</v>
      </c>
      <c r="J12" s="164">
        <v>1.2812075581766313</v>
      </c>
      <c r="K12" s="164">
        <v>2.12</v>
      </c>
      <c r="L12" s="164">
        <v>26.79</v>
      </c>
      <c r="M12" s="164">
        <v>3.78</v>
      </c>
      <c r="N12" s="164">
        <v>14.71049528301887</v>
      </c>
      <c r="O12" s="164">
        <v>6.5648449524561654</v>
      </c>
      <c r="P12" s="164">
        <v>3.71</v>
      </c>
      <c r="Q12" s="164">
        <v>4.3099999999999996</v>
      </c>
      <c r="R12" s="164">
        <v>11.43</v>
      </c>
      <c r="S12" s="164">
        <v>0</v>
      </c>
      <c r="T12" s="164">
        <v>4.12</v>
      </c>
      <c r="U12" s="164">
        <v>8.3246230552051426</v>
      </c>
      <c r="V12" s="164">
        <v>21.838495121874779</v>
      </c>
      <c r="W12" s="164">
        <v>16.636345823521395</v>
      </c>
      <c r="X12" s="164">
        <v>9.6300000000000008</v>
      </c>
      <c r="Y12" s="216">
        <f t="shared" si="0"/>
        <v>181.05327671863216</v>
      </c>
      <c r="Z12" s="216">
        <v>0</v>
      </c>
      <c r="AA12" s="216">
        <v>0</v>
      </c>
      <c r="AB12" s="216">
        <f t="shared" si="1"/>
        <v>181.05327671863216</v>
      </c>
      <c r="AC12" s="216">
        <v>0</v>
      </c>
      <c r="AD12" s="216">
        <f t="shared" si="2"/>
        <v>181.05327671863216</v>
      </c>
    </row>
    <row r="13" spans="1:30" x14ac:dyDescent="0.25">
      <c r="A13" s="164" t="s">
        <v>12</v>
      </c>
      <c r="B13" s="164">
        <v>1.4053678914143097</v>
      </c>
      <c r="C13" s="164">
        <v>1.44</v>
      </c>
      <c r="D13" s="164">
        <v>0.79107337098917396</v>
      </c>
      <c r="E13" s="164">
        <v>15.125024473885622</v>
      </c>
      <c r="F13" s="164">
        <v>11.445392581170823</v>
      </c>
      <c r="G13" s="164">
        <v>5.9944461879889719</v>
      </c>
      <c r="H13" s="164">
        <v>5.66</v>
      </c>
      <c r="I13" s="164">
        <v>19.829999999999998</v>
      </c>
      <c r="J13" s="164">
        <v>1.3073546512006442</v>
      </c>
      <c r="K13" s="164">
        <v>1.38</v>
      </c>
      <c r="L13" s="164">
        <v>35.67</v>
      </c>
      <c r="M13" s="164">
        <v>3.3</v>
      </c>
      <c r="N13" s="164">
        <v>16.354738421955403</v>
      </c>
      <c r="O13" s="164">
        <v>6.6988213800573106</v>
      </c>
      <c r="P13" s="164">
        <v>4.08</v>
      </c>
      <c r="Q13" s="164">
        <v>8.9700000000000006</v>
      </c>
      <c r="R13" s="164">
        <v>15.57</v>
      </c>
      <c r="S13" s="164">
        <v>4.6399999999999997</v>
      </c>
      <c r="T13" s="164">
        <v>8.0399999999999991</v>
      </c>
      <c r="U13" s="164">
        <v>9.2495811724501564</v>
      </c>
      <c r="V13" s="164">
        <v>25.12110816733404</v>
      </c>
      <c r="W13" s="164">
        <v>18.48482869280155</v>
      </c>
      <c r="X13" s="164">
        <v>22.11</v>
      </c>
      <c r="Y13" s="216">
        <f t="shared" si="0"/>
        <v>242.66773699124798</v>
      </c>
      <c r="Z13" s="216">
        <v>0</v>
      </c>
      <c r="AA13" s="216">
        <v>0</v>
      </c>
      <c r="AB13" s="216">
        <f t="shared" si="1"/>
        <v>242.66773699124798</v>
      </c>
      <c r="AC13" s="216">
        <v>0</v>
      </c>
      <c r="AD13" s="216">
        <f t="shared" si="2"/>
        <v>242.66773699124798</v>
      </c>
    </row>
    <row r="14" spans="1:30" x14ac:dyDescent="0.25">
      <c r="A14" s="164" t="s">
        <v>13</v>
      </c>
      <c r="B14" s="164">
        <v>0.97294700174836835</v>
      </c>
      <c r="C14" s="164">
        <v>2.2000000000000002</v>
      </c>
      <c r="D14" s="164">
        <v>0.87018070808809134</v>
      </c>
      <c r="E14" s="164">
        <v>15.527734103840467</v>
      </c>
      <c r="F14" s="164">
        <v>12.42469905906678</v>
      </c>
      <c r="G14" s="164">
        <v>6.5938908067878685</v>
      </c>
      <c r="H14" s="164">
        <v>9.5</v>
      </c>
      <c r="I14" s="164">
        <v>20.52</v>
      </c>
      <c r="J14" s="164">
        <v>1.4380901163207085</v>
      </c>
      <c r="K14" s="164">
        <v>3.98</v>
      </c>
      <c r="L14" s="164">
        <v>35.340000000000003</v>
      </c>
      <c r="M14" s="164">
        <v>4.46</v>
      </c>
      <c r="N14" s="164">
        <v>17.122051886792455</v>
      </c>
      <c r="O14" s="164">
        <v>7.3687035180630414</v>
      </c>
      <c r="P14" s="164">
        <v>3.93</v>
      </c>
      <c r="Q14" s="164">
        <v>12.01</v>
      </c>
      <c r="R14" s="164">
        <v>12.63</v>
      </c>
      <c r="S14" s="164">
        <v>3.71</v>
      </c>
      <c r="T14" s="164">
        <v>6.6</v>
      </c>
      <c r="U14" s="164">
        <v>9.3420769841746605</v>
      </c>
      <c r="V14" s="164">
        <v>30.455354366205331</v>
      </c>
      <c r="W14" s="164">
        <v>18.669676979729566</v>
      </c>
      <c r="X14" s="164">
        <v>19.079999999999998</v>
      </c>
      <c r="Y14" s="216">
        <f t="shared" si="0"/>
        <v>254.74540553081732</v>
      </c>
      <c r="Z14" s="216">
        <v>0</v>
      </c>
      <c r="AA14" s="216">
        <v>0</v>
      </c>
      <c r="AB14" s="216">
        <f t="shared" si="1"/>
        <v>254.74540553081732</v>
      </c>
      <c r="AC14" s="216">
        <v>0</v>
      </c>
      <c r="AD14" s="216">
        <f t="shared" si="2"/>
        <v>254.74540553081732</v>
      </c>
    </row>
    <row r="15" spans="1:30" x14ac:dyDescent="0.25">
      <c r="A15" s="164" t="s">
        <v>14</v>
      </c>
      <c r="B15" s="164">
        <v>1.0810522241648537</v>
      </c>
      <c r="C15" s="164">
        <v>1.88</v>
      </c>
      <c r="D15" s="164">
        <v>0.87018070808809134</v>
      </c>
      <c r="E15" s="164">
        <v>13.729588779390909</v>
      </c>
      <c r="F15" s="164">
        <v>9.9824779660422998</v>
      </c>
      <c r="G15" s="164">
        <v>6.5938908067878685</v>
      </c>
      <c r="H15" s="164">
        <v>8.3800000000000008</v>
      </c>
      <c r="I15" s="164">
        <v>27.15</v>
      </c>
      <c r="J15" s="164">
        <v>1.4380901163207085</v>
      </c>
      <c r="K15" s="164">
        <v>4.32</v>
      </c>
      <c r="L15" s="164">
        <v>31.29</v>
      </c>
      <c r="M15" s="164">
        <v>6.18</v>
      </c>
      <c r="N15" s="164">
        <v>17.538593481989711</v>
      </c>
      <c r="O15" s="164">
        <v>7.3687035180630414</v>
      </c>
      <c r="P15" s="164">
        <v>3.88</v>
      </c>
      <c r="Q15" s="164">
        <v>8.15</v>
      </c>
      <c r="R15" s="164">
        <v>12.69</v>
      </c>
      <c r="S15" s="164">
        <v>0</v>
      </c>
      <c r="T15" s="164">
        <v>5.84</v>
      </c>
      <c r="U15" s="164">
        <v>9.2495811724501564</v>
      </c>
      <c r="V15" s="164">
        <v>34.421845129468601</v>
      </c>
      <c r="W15" s="164">
        <v>18.48482869280155</v>
      </c>
      <c r="X15" s="164">
        <v>13.2</v>
      </c>
      <c r="Y15" s="216">
        <f t="shared" si="0"/>
        <v>243.71883259556779</v>
      </c>
      <c r="Z15" s="216">
        <v>0</v>
      </c>
      <c r="AA15" s="216">
        <v>0</v>
      </c>
      <c r="AB15" s="216">
        <f t="shared" si="1"/>
        <v>243.71883259556779</v>
      </c>
      <c r="AC15" s="216">
        <v>0</v>
      </c>
      <c r="AD15" s="216">
        <f t="shared" si="2"/>
        <v>243.71883259556779</v>
      </c>
    </row>
    <row r="16" spans="1:30" x14ac:dyDescent="0.25">
      <c r="A16" s="164" t="s">
        <v>15</v>
      </c>
      <c r="B16" s="164">
        <v>1.6275841819370853</v>
      </c>
      <c r="C16" s="164">
        <v>1.8</v>
      </c>
      <c r="D16" s="164">
        <v>0.94928804518700882</v>
      </c>
      <c r="E16" s="164">
        <v>14.010548986336154</v>
      </c>
      <c r="F16" s="164">
        <v>8.7613674195300604</v>
      </c>
      <c r="G16" s="164">
        <v>7.193335425586767</v>
      </c>
      <c r="H16" s="164">
        <v>6.6</v>
      </c>
      <c r="I16" s="164">
        <v>29.07</v>
      </c>
      <c r="J16" s="164">
        <v>1.568825581440773</v>
      </c>
      <c r="K16" s="164">
        <v>5.38</v>
      </c>
      <c r="L16" s="164">
        <v>32.28</v>
      </c>
      <c r="M16" s="164">
        <v>7.02</v>
      </c>
      <c r="N16" s="164">
        <v>16.837049742710121</v>
      </c>
      <c r="O16" s="164">
        <v>8.0385856560687738</v>
      </c>
      <c r="P16" s="164">
        <v>3.9</v>
      </c>
      <c r="Q16" s="164">
        <v>9.74</v>
      </c>
      <c r="R16" s="164">
        <v>14.31</v>
      </c>
      <c r="S16" s="164">
        <v>0</v>
      </c>
      <c r="T16" s="164">
        <v>6.7</v>
      </c>
      <c r="U16" s="164">
        <v>8.3246230552051426</v>
      </c>
      <c r="V16" s="164">
        <v>34.057110346639796</v>
      </c>
      <c r="W16" s="164">
        <v>16.636345823521395</v>
      </c>
      <c r="X16" s="164">
        <v>12.9</v>
      </c>
      <c r="Y16" s="216">
        <f t="shared" si="0"/>
        <v>247.70466426416309</v>
      </c>
      <c r="Z16" s="216">
        <v>0</v>
      </c>
      <c r="AA16" s="216">
        <v>0</v>
      </c>
      <c r="AB16" s="216">
        <f t="shared" si="1"/>
        <v>247.70466426416309</v>
      </c>
      <c r="AC16" s="216">
        <v>0</v>
      </c>
      <c r="AD16" s="216">
        <f t="shared" si="2"/>
        <v>247.70466426416309</v>
      </c>
    </row>
    <row r="17" spans="1:30" x14ac:dyDescent="0.25">
      <c r="A17" s="164" t="s">
        <v>16</v>
      </c>
      <c r="B17" s="164">
        <v>1.7477010957331802</v>
      </c>
      <c r="C17" s="164">
        <v>1.72</v>
      </c>
      <c r="D17" s="164">
        <v>1.8458378656414058</v>
      </c>
      <c r="E17" s="164">
        <v>14.282143853049888</v>
      </c>
      <c r="F17" s="164">
        <v>7.7216099244800356</v>
      </c>
      <c r="G17" s="164">
        <v>5.9944461879889719</v>
      </c>
      <c r="H17" s="164">
        <v>4.9800000000000004</v>
      </c>
      <c r="I17" s="164">
        <v>29.22</v>
      </c>
      <c r="J17" s="164">
        <v>8.0620203490706359</v>
      </c>
      <c r="K17" s="164">
        <v>6.38</v>
      </c>
      <c r="L17" s="164">
        <v>33.299999999999997</v>
      </c>
      <c r="M17" s="164">
        <v>7.92</v>
      </c>
      <c r="N17" s="164">
        <v>17.77974914236707</v>
      </c>
      <c r="O17" s="164">
        <v>32.824224762280821</v>
      </c>
      <c r="P17" s="164">
        <v>3.9</v>
      </c>
      <c r="Q17" s="164">
        <v>7.91</v>
      </c>
      <c r="R17" s="164">
        <v>13.71</v>
      </c>
      <c r="S17" s="164">
        <v>0</v>
      </c>
      <c r="T17" s="164">
        <v>9.18</v>
      </c>
      <c r="U17" s="164">
        <v>23.575152012708326</v>
      </c>
      <c r="V17" s="164">
        <v>34.558620673029402</v>
      </c>
      <c r="W17" s="164">
        <v>35.620399816785465</v>
      </c>
      <c r="X17" s="164">
        <v>13.8</v>
      </c>
      <c r="Y17" s="216">
        <f t="shared" si="0"/>
        <v>316.03190568313522</v>
      </c>
      <c r="Z17" s="216">
        <v>0</v>
      </c>
      <c r="AA17" s="216">
        <v>0</v>
      </c>
      <c r="AB17" s="216">
        <f t="shared" si="1"/>
        <v>316.03190568313522</v>
      </c>
      <c r="AC17" s="216">
        <v>0</v>
      </c>
      <c r="AD17" s="216">
        <f t="shared" si="2"/>
        <v>316.03190568313522</v>
      </c>
    </row>
    <row r="18" spans="1:30" x14ac:dyDescent="0.25">
      <c r="A18" s="164" t="s">
        <v>17</v>
      </c>
      <c r="B18" s="164">
        <v>0.9609353103687589</v>
      </c>
      <c r="C18" s="164">
        <v>1.32</v>
      </c>
      <c r="D18" s="164">
        <v>2.2150054387696874</v>
      </c>
      <c r="E18" s="164">
        <v>11.772232671005709</v>
      </c>
      <c r="F18" s="164">
        <v>5.8315081214627398</v>
      </c>
      <c r="G18" s="164">
        <v>7.193335425586767</v>
      </c>
      <c r="H18" s="164">
        <v>5.46</v>
      </c>
      <c r="I18" s="164">
        <v>32.909999999999997</v>
      </c>
      <c r="J18" s="164">
        <v>9.6744244188847652</v>
      </c>
      <c r="K18" s="164">
        <v>6.44</v>
      </c>
      <c r="L18" s="164">
        <v>33.06</v>
      </c>
      <c r="M18" s="164">
        <v>10.34</v>
      </c>
      <c r="N18" s="164">
        <v>17.187821612349914</v>
      </c>
      <c r="O18" s="164">
        <v>39.389069714736983</v>
      </c>
      <c r="P18" s="164">
        <v>3.92</v>
      </c>
      <c r="Q18" s="164">
        <v>8.83</v>
      </c>
      <c r="R18" s="164">
        <v>15.45</v>
      </c>
      <c r="S18" s="164">
        <v>0</v>
      </c>
      <c r="T18" s="164">
        <v>10.08</v>
      </c>
      <c r="U18" s="164">
        <v>24.046655052962493</v>
      </c>
      <c r="V18" s="164">
        <v>29.680292952694117</v>
      </c>
      <c r="W18" s="164">
        <v>36.332807813121171</v>
      </c>
      <c r="X18" s="164">
        <v>16.260000000000002</v>
      </c>
      <c r="Y18" s="216">
        <f t="shared" si="0"/>
        <v>328.35408853194309</v>
      </c>
      <c r="Z18" s="216">
        <v>0</v>
      </c>
      <c r="AA18" s="216">
        <v>0</v>
      </c>
      <c r="AB18" s="216">
        <f t="shared" si="1"/>
        <v>328.35408853194309</v>
      </c>
      <c r="AC18" s="216">
        <v>0</v>
      </c>
      <c r="AD18" s="216">
        <f t="shared" si="2"/>
        <v>328.35408853194309</v>
      </c>
    </row>
    <row r="19" spans="1:30" x14ac:dyDescent="0.25">
      <c r="A19" s="164" t="s">
        <v>18</v>
      </c>
      <c r="B19" s="164">
        <v>1.1110814526138775</v>
      </c>
      <c r="C19" s="164">
        <v>1.36</v>
      </c>
      <c r="D19" s="164">
        <v>1.6612540790772654</v>
      </c>
      <c r="E19" s="164">
        <v>12.643209312535967</v>
      </c>
      <c r="F19" s="164">
        <v>6.1216730038022815</v>
      </c>
      <c r="G19" s="164">
        <v>5.3950015691900752</v>
      </c>
      <c r="H19" s="164">
        <v>4.4000000000000004</v>
      </c>
      <c r="I19" s="164">
        <v>31.38</v>
      </c>
      <c r="J19" s="164">
        <v>7.2558183141635721</v>
      </c>
      <c r="K19" s="164">
        <v>6.36</v>
      </c>
      <c r="L19" s="164">
        <v>37.86</v>
      </c>
      <c r="M19" s="164">
        <v>4.78</v>
      </c>
      <c r="N19" s="164">
        <v>16.508201114922816</v>
      </c>
      <c r="O19" s="164">
        <v>29.541802286052732</v>
      </c>
      <c r="P19" s="164">
        <v>3.83</v>
      </c>
      <c r="Q19" s="164">
        <v>9.99</v>
      </c>
      <c r="R19" s="164">
        <v>14.88</v>
      </c>
      <c r="S19" s="164">
        <v>0</v>
      </c>
      <c r="T19" s="164">
        <v>10.4</v>
      </c>
      <c r="U19" s="164">
        <v>21.217636811437497</v>
      </c>
      <c r="V19" s="164">
        <v>29.999435887669325</v>
      </c>
      <c r="W19" s="164">
        <v>32.058359835106927</v>
      </c>
      <c r="X19" s="164">
        <v>14.58</v>
      </c>
      <c r="Y19" s="216">
        <f t="shared" si="0"/>
        <v>303.33347366657239</v>
      </c>
      <c r="Z19" s="216">
        <v>0</v>
      </c>
      <c r="AA19" s="216">
        <v>0</v>
      </c>
      <c r="AB19" s="216">
        <f t="shared" si="1"/>
        <v>303.33347366657239</v>
      </c>
      <c r="AC19" s="216">
        <v>0</v>
      </c>
      <c r="AD19" s="216">
        <f t="shared" si="2"/>
        <v>303.33347366657239</v>
      </c>
    </row>
    <row r="20" spans="1:30" x14ac:dyDescent="0.25">
      <c r="A20" s="164" t="s">
        <v>19</v>
      </c>
      <c r="B20" s="164">
        <v>1.0990697612342679</v>
      </c>
      <c r="C20" s="164">
        <v>1.84</v>
      </c>
      <c r="D20" s="164">
        <v>1.8458378656414058</v>
      </c>
      <c r="E20" s="164">
        <v>13.308148468973046</v>
      </c>
      <c r="F20" s="164">
        <v>3.3973471640588047</v>
      </c>
      <c r="G20" s="164">
        <v>5.9944461879889719</v>
      </c>
      <c r="H20" s="164">
        <v>4.46</v>
      </c>
      <c r="I20" s="164">
        <v>29.91</v>
      </c>
      <c r="J20" s="164">
        <v>8.0620203490706359</v>
      </c>
      <c r="K20" s="164">
        <v>6.52</v>
      </c>
      <c r="L20" s="164">
        <v>35.04</v>
      </c>
      <c r="M20" s="164">
        <v>7.18</v>
      </c>
      <c r="N20" s="164">
        <v>16.815126500857634</v>
      </c>
      <c r="O20" s="164">
        <v>32.824224762280821</v>
      </c>
      <c r="P20" s="164">
        <v>3.94</v>
      </c>
      <c r="Q20" s="164">
        <v>7.74</v>
      </c>
      <c r="R20" s="164">
        <v>13.8</v>
      </c>
      <c r="S20" s="164">
        <v>0</v>
      </c>
      <c r="T20" s="164">
        <v>9.3000000000000007</v>
      </c>
      <c r="U20" s="164">
        <v>23.575152012708326</v>
      </c>
      <c r="V20" s="164">
        <v>29.452333713426111</v>
      </c>
      <c r="W20" s="164">
        <v>35.620399816785465</v>
      </c>
      <c r="X20" s="164">
        <v>7.68</v>
      </c>
      <c r="Y20" s="216">
        <f t="shared" si="0"/>
        <v>299.40410660302558</v>
      </c>
      <c r="Z20" s="216">
        <v>0</v>
      </c>
      <c r="AA20" s="216">
        <v>0</v>
      </c>
      <c r="AB20" s="216">
        <f t="shared" si="1"/>
        <v>299.40410660302558</v>
      </c>
      <c r="AC20" s="216">
        <v>0</v>
      </c>
      <c r="AD20" s="216">
        <f t="shared" si="2"/>
        <v>299.40410660302558</v>
      </c>
    </row>
    <row r="21" spans="1:30" x14ac:dyDescent="0.25">
      <c r="A21" s="164" t="s">
        <v>20</v>
      </c>
      <c r="B21" s="164">
        <v>1.093063915544463</v>
      </c>
      <c r="C21" s="164">
        <v>1.88</v>
      </c>
      <c r="D21" s="164">
        <v>2.2150054387696874</v>
      </c>
      <c r="E21" s="164">
        <v>12.690036013693508</v>
      </c>
      <c r="F21" s="164">
        <v>2.7726866534667347</v>
      </c>
      <c r="G21" s="164">
        <v>7.193335425586767</v>
      </c>
      <c r="H21" s="164">
        <v>5.14</v>
      </c>
      <c r="I21" s="164">
        <v>29.52</v>
      </c>
      <c r="J21" s="164">
        <v>9.6744244188847652</v>
      </c>
      <c r="K21" s="164">
        <v>6.76</v>
      </c>
      <c r="L21" s="164">
        <v>34.35</v>
      </c>
      <c r="M21" s="164">
        <v>8.36</v>
      </c>
      <c r="N21" s="164">
        <v>16.617817324185253</v>
      </c>
      <c r="O21" s="164">
        <v>39.389069714736983</v>
      </c>
      <c r="P21" s="164">
        <v>3.97</v>
      </c>
      <c r="Q21" s="164">
        <v>8.17</v>
      </c>
      <c r="R21" s="164">
        <v>16.079999999999998</v>
      </c>
      <c r="S21" s="164">
        <v>0</v>
      </c>
      <c r="T21" s="164">
        <v>5.68</v>
      </c>
      <c r="U21" s="164">
        <v>25.932667213979155</v>
      </c>
      <c r="V21" s="164">
        <v>28.175761973525294</v>
      </c>
      <c r="W21" s="164">
        <v>39.18243979846401</v>
      </c>
      <c r="X21" s="164">
        <v>9.2100000000000009</v>
      </c>
      <c r="Y21" s="216">
        <f t="shared" si="0"/>
        <v>314.05630789083665</v>
      </c>
      <c r="Z21" s="216">
        <v>0</v>
      </c>
      <c r="AA21" s="216">
        <v>0</v>
      </c>
      <c r="AB21" s="216">
        <f t="shared" si="1"/>
        <v>314.05630789083665</v>
      </c>
      <c r="AC21" s="216">
        <v>0</v>
      </c>
      <c r="AD21" s="216">
        <f t="shared" si="2"/>
        <v>314.05630789083665</v>
      </c>
    </row>
    <row r="22" spans="1:30" x14ac:dyDescent="0.25">
      <c r="A22" s="164" t="s">
        <v>21</v>
      </c>
      <c r="B22" s="164">
        <v>1.3933562000347002</v>
      </c>
      <c r="C22" s="164">
        <v>1.96</v>
      </c>
      <c r="D22" s="164">
        <v>2.2150054387696874</v>
      </c>
      <c r="E22" s="164">
        <v>13.879434223095039</v>
      </c>
      <c r="F22" s="164">
        <v>4.1872404548720015</v>
      </c>
      <c r="G22" s="164">
        <v>7.193335425586767</v>
      </c>
      <c r="H22" s="164">
        <v>5.14</v>
      </c>
      <c r="I22" s="164">
        <v>31.02</v>
      </c>
      <c r="J22" s="164">
        <v>9.6744244188847652</v>
      </c>
      <c r="K22" s="164">
        <v>3.88</v>
      </c>
      <c r="L22" s="164">
        <v>36.869999999999997</v>
      </c>
      <c r="M22" s="164">
        <v>5.74</v>
      </c>
      <c r="N22" s="164">
        <v>17.77974914236707</v>
      </c>
      <c r="O22" s="164">
        <v>39.389069714736983</v>
      </c>
      <c r="P22" s="164">
        <v>3.91</v>
      </c>
      <c r="Q22" s="164">
        <v>7.67</v>
      </c>
      <c r="R22" s="164">
        <v>18.899999999999999</v>
      </c>
      <c r="S22" s="164">
        <v>0</v>
      </c>
      <c r="T22" s="164">
        <v>7.2</v>
      </c>
      <c r="U22" s="164">
        <v>26.168418734106243</v>
      </c>
      <c r="V22" s="164">
        <v>27.081557625038872</v>
      </c>
      <c r="W22" s="164">
        <v>39.538643796631867</v>
      </c>
      <c r="X22" s="164">
        <v>12.54</v>
      </c>
      <c r="Y22" s="216">
        <f t="shared" si="0"/>
        <v>323.33023517412397</v>
      </c>
      <c r="Z22" s="216">
        <v>0</v>
      </c>
      <c r="AA22" s="216">
        <v>0</v>
      </c>
      <c r="AB22" s="216">
        <f t="shared" si="1"/>
        <v>323.33023517412397</v>
      </c>
      <c r="AC22" s="216">
        <v>0</v>
      </c>
      <c r="AD22" s="216">
        <f t="shared" si="2"/>
        <v>323.33023517412397</v>
      </c>
    </row>
    <row r="23" spans="1:30" x14ac:dyDescent="0.25">
      <c r="A23" s="164" t="s">
        <v>22</v>
      </c>
      <c r="B23" s="164">
        <v>1.9819290776355651</v>
      </c>
      <c r="C23" s="164">
        <v>2.72</v>
      </c>
      <c r="D23" s="164">
        <v>1.8458378656414058</v>
      </c>
      <c r="E23" s="164">
        <v>14.928352329023951</v>
      </c>
      <c r="F23" s="164">
        <v>3.5666100120902042</v>
      </c>
      <c r="G23" s="164">
        <v>5.9944461879889719</v>
      </c>
      <c r="H23" s="164">
        <v>5.24</v>
      </c>
      <c r="I23" s="164">
        <v>26.73</v>
      </c>
      <c r="J23" s="164">
        <v>8.0620203490706359</v>
      </c>
      <c r="K23" s="164">
        <v>2.6</v>
      </c>
      <c r="L23" s="164">
        <v>37.08</v>
      </c>
      <c r="M23" s="164">
        <v>7.72</v>
      </c>
      <c r="N23" s="164">
        <v>19.095143653516296</v>
      </c>
      <c r="O23" s="164">
        <v>32.824224762280821</v>
      </c>
      <c r="P23" s="164">
        <v>2.0099999999999998</v>
      </c>
      <c r="Q23" s="164">
        <v>7.85</v>
      </c>
      <c r="R23" s="164">
        <v>17.7</v>
      </c>
      <c r="S23" s="164">
        <v>0</v>
      </c>
      <c r="T23" s="164">
        <v>7.94</v>
      </c>
      <c r="U23" s="164">
        <v>23.339400492581241</v>
      </c>
      <c r="V23" s="164">
        <v>26.853598385770869</v>
      </c>
      <c r="W23" s="164">
        <v>35.264195818617601</v>
      </c>
      <c r="X23" s="164">
        <v>14.25</v>
      </c>
      <c r="Y23" s="216">
        <f t="shared" si="0"/>
        <v>305.59575893421754</v>
      </c>
      <c r="Z23" s="216">
        <v>0</v>
      </c>
      <c r="AA23" s="216">
        <v>0</v>
      </c>
      <c r="AB23" s="216">
        <f t="shared" si="1"/>
        <v>305.59575893421754</v>
      </c>
      <c r="AC23" s="216">
        <v>0</v>
      </c>
      <c r="AD23" s="216">
        <f t="shared" si="2"/>
        <v>305.59575893421754</v>
      </c>
    </row>
    <row r="24" spans="1:30" x14ac:dyDescent="0.25">
      <c r="A24" s="164" t="s">
        <v>23</v>
      </c>
      <c r="B24" s="164">
        <v>1.4414029655531384</v>
      </c>
      <c r="C24" s="164">
        <v>2.8</v>
      </c>
      <c r="D24" s="164">
        <v>1.5689621857951948</v>
      </c>
      <c r="E24" s="164">
        <v>15.359157979673322</v>
      </c>
      <c r="F24" s="164">
        <v>2.7767167212770061</v>
      </c>
      <c r="G24" s="164">
        <v>5.095279259790626</v>
      </c>
      <c r="H24" s="164">
        <v>6.24</v>
      </c>
      <c r="I24" s="164">
        <v>27.39</v>
      </c>
      <c r="J24" s="164">
        <v>6.8527172967100434</v>
      </c>
      <c r="K24" s="164">
        <v>2.7</v>
      </c>
      <c r="L24" s="164">
        <v>38.76</v>
      </c>
      <c r="M24" s="164">
        <v>5.68</v>
      </c>
      <c r="N24" s="164">
        <v>21.287467838765011</v>
      </c>
      <c r="O24" s="164">
        <v>27.9005910479387</v>
      </c>
      <c r="P24" s="164">
        <v>4.22</v>
      </c>
      <c r="Q24" s="164">
        <v>14.37</v>
      </c>
      <c r="R24" s="164">
        <v>22.08</v>
      </c>
      <c r="S24" s="164">
        <v>0</v>
      </c>
      <c r="T24" s="164">
        <v>6.02</v>
      </c>
      <c r="U24" s="164">
        <v>21.217636811437497</v>
      </c>
      <c r="V24" s="164">
        <v>27.035965777185272</v>
      </c>
      <c r="W24" s="164">
        <v>32.058359835106927</v>
      </c>
      <c r="X24" s="164">
        <v>14.79</v>
      </c>
      <c r="Y24" s="216">
        <f t="shared" si="0"/>
        <v>307.64425771923283</v>
      </c>
      <c r="Z24" s="216">
        <v>0</v>
      </c>
      <c r="AA24" s="216">
        <v>0</v>
      </c>
      <c r="AB24" s="216">
        <f t="shared" si="1"/>
        <v>307.64425771923283</v>
      </c>
      <c r="AC24" s="216">
        <v>0</v>
      </c>
      <c r="AD24" s="216">
        <f t="shared" si="2"/>
        <v>307.64425771923283</v>
      </c>
    </row>
    <row r="25" spans="1:30" x14ac:dyDescent="0.25">
      <c r="A25" s="164" t="s">
        <v>24</v>
      </c>
      <c r="B25" s="164">
        <v>1.5014614224511855</v>
      </c>
      <c r="C25" s="164">
        <v>3.4</v>
      </c>
      <c r="D25" s="164">
        <v>2.7687567984621086</v>
      </c>
      <c r="E25" s="164">
        <v>16.202038600509056</v>
      </c>
      <c r="F25" s="164">
        <v>2.9056788912056914</v>
      </c>
      <c r="G25" s="164">
        <v>8.9916692819834587</v>
      </c>
      <c r="H25" s="164">
        <v>7.7</v>
      </c>
      <c r="I25" s="164">
        <v>27.06</v>
      </c>
      <c r="J25" s="164">
        <v>12.093030523605957</v>
      </c>
      <c r="K25" s="164">
        <v>2.78</v>
      </c>
      <c r="L25" s="164">
        <v>43.47</v>
      </c>
      <c r="M25" s="164">
        <v>7.64</v>
      </c>
      <c r="N25" s="164">
        <v>22.602862349914236</v>
      </c>
      <c r="O25" s="164">
        <v>49.236337143421231</v>
      </c>
      <c r="P25" s="164">
        <v>4.0199999999999996</v>
      </c>
      <c r="Q25" s="164">
        <v>14.15</v>
      </c>
      <c r="R25" s="164">
        <v>26.04</v>
      </c>
      <c r="S25" s="164">
        <v>0</v>
      </c>
      <c r="T25" s="164">
        <v>5.52</v>
      </c>
      <c r="U25" s="164">
        <v>23.810903532835415</v>
      </c>
      <c r="V25" s="164">
        <v>24.574005993090829</v>
      </c>
      <c r="W25" s="164">
        <v>35.976603814953329</v>
      </c>
      <c r="X25" s="164">
        <v>17.52</v>
      </c>
      <c r="Y25" s="216">
        <f t="shared" si="0"/>
        <v>359.96334835243249</v>
      </c>
      <c r="Z25" s="216">
        <v>0</v>
      </c>
      <c r="AA25" s="216">
        <v>0</v>
      </c>
      <c r="AB25" s="216">
        <f t="shared" si="1"/>
        <v>359.96334835243249</v>
      </c>
      <c r="AC25" s="216">
        <v>0</v>
      </c>
      <c r="AD25" s="216">
        <f t="shared" si="2"/>
        <v>359.96334835243249</v>
      </c>
    </row>
    <row r="26" spans="1:30" x14ac:dyDescent="0.25">
      <c r="A26" s="164" t="s">
        <v>25</v>
      </c>
      <c r="B26" s="164">
        <v>1.9759232319457605</v>
      </c>
      <c r="C26" s="164">
        <v>2.76</v>
      </c>
      <c r="D26" s="164">
        <v>2.8742332479273323</v>
      </c>
      <c r="E26" s="164">
        <v>15.602656825692534</v>
      </c>
      <c r="F26" s="164">
        <v>2.7847768568975488</v>
      </c>
      <c r="G26" s="164">
        <v>37.165566365531625</v>
      </c>
      <c r="H26" s="164">
        <v>7.04</v>
      </c>
      <c r="I26" s="164">
        <v>27.69</v>
      </c>
      <c r="J26" s="164">
        <v>16.124040698141272</v>
      </c>
      <c r="K26" s="164">
        <v>2.14</v>
      </c>
      <c r="L26" s="164">
        <v>43.35</v>
      </c>
      <c r="M26" s="164">
        <v>6.8</v>
      </c>
      <c r="N26" s="164">
        <v>22.624785591766727</v>
      </c>
      <c r="O26" s="164">
        <v>54.260453178464225</v>
      </c>
      <c r="P26" s="164">
        <v>4.16</v>
      </c>
      <c r="Q26" s="164">
        <v>14.06</v>
      </c>
      <c r="R26" s="164">
        <v>26.1</v>
      </c>
      <c r="S26" s="164">
        <v>0</v>
      </c>
      <c r="T26" s="164">
        <v>4.68</v>
      </c>
      <c r="U26" s="164">
        <v>9.4751807132416239</v>
      </c>
      <c r="V26" s="164">
        <v>25.257883710894841</v>
      </c>
      <c r="W26" s="164">
        <v>32.78695892226844</v>
      </c>
      <c r="X26" s="164">
        <v>27.03</v>
      </c>
      <c r="Y26" s="216">
        <f t="shared" si="0"/>
        <v>386.74245934277189</v>
      </c>
      <c r="Z26" s="216">
        <v>0</v>
      </c>
      <c r="AA26" s="216">
        <v>0</v>
      </c>
      <c r="AB26" s="216">
        <f t="shared" si="1"/>
        <v>386.74245934277189</v>
      </c>
      <c r="AC26" s="216">
        <v>0</v>
      </c>
      <c r="AD26" s="216">
        <f t="shared" si="2"/>
        <v>386.74245934277189</v>
      </c>
    </row>
    <row r="27" spans="1:30" x14ac:dyDescent="0.25">
      <c r="A27" s="164" t="s">
        <v>26</v>
      </c>
      <c r="B27" s="164">
        <v>1.4233854284837242</v>
      </c>
      <c r="C27" s="164">
        <v>3.4</v>
      </c>
      <c r="D27" s="164">
        <v>2.8454909154480594</v>
      </c>
      <c r="E27" s="164">
        <v>14.328970554207428</v>
      </c>
      <c r="F27" s="164">
        <v>2.796867060328363</v>
      </c>
      <c r="G27" s="164">
        <v>36.793910701876307</v>
      </c>
      <c r="H27" s="164">
        <v>6.24</v>
      </c>
      <c r="I27" s="164">
        <v>26.55</v>
      </c>
      <c r="J27" s="164">
        <v>15.962800291159862</v>
      </c>
      <c r="K27" s="164">
        <v>2.74</v>
      </c>
      <c r="L27" s="164">
        <v>44.7</v>
      </c>
      <c r="M27" s="164">
        <v>7.14</v>
      </c>
      <c r="N27" s="164">
        <v>23.304406089193822</v>
      </c>
      <c r="O27" s="164">
        <v>53.717848646679577</v>
      </c>
      <c r="P27" s="164">
        <v>3.99</v>
      </c>
      <c r="Q27" s="164">
        <v>12.87</v>
      </c>
      <c r="R27" s="164">
        <v>30</v>
      </c>
      <c r="S27" s="164">
        <v>0</v>
      </c>
      <c r="T27" s="164">
        <v>6.8</v>
      </c>
      <c r="U27" s="164">
        <v>9.4751807132416239</v>
      </c>
      <c r="V27" s="164">
        <v>23.525393492458008</v>
      </c>
      <c r="W27" s="164">
        <v>32.78695892226844</v>
      </c>
      <c r="X27" s="164">
        <v>27.45</v>
      </c>
      <c r="Y27" s="216">
        <f t="shared" si="0"/>
        <v>388.84121281534527</v>
      </c>
      <c r="Z27" s="216">
        <v>0</v>
      </c>
      <c r="AA27" s="216">
        <v>0</v>
      </c>
      <c r="AB27" s="216">
        <f t="shared" si="1"/>
        <v>388.84121281534527</v>
      </c>
      <c r="AC27" s="216">
        <v>0</v>
      </c>
      <c r="AD27" s="216">
        <f t="shared" si="2"/>
        <v>388.84121281534527</v>
      </c>
    </row>
    <row r="28" spans="1:30" x14ac:dyDescent="0.25">
      <c r="A28" s="164" t="s">
        <v>27</v>
      </c>
      <c r="B28" s="164">
        <v>1.4894497310715762</v>
      </c>
      <c r="C28" s="164">
        <v>2.44</v>
      </c>
      <c r="D28" s="164">
        <v>2.5868099231345982</v>
      </c>
      <c r="E28" s="164">
        <v>14.038645007030681</v>
      </c>
      <c r="F28" s="164">
        <v>2.7847768568975488</v>
      </c>
      <c r="G28" s="164">
        <v>33.449009728978453</v>
      </c>
      <c r="H28" s="164">
        <v>6.02</v>
      </c>
      <c r="I28" s="164">
        <v>28.08</v>
      </c>
      <c r="J28" s="164">
        <v>14.511636628327144</v>
      </c>
      <c r="K28" s="164">
        <v>3.06</v>
      </c>
      <c r="L28" s="164">
        <v>51.24</v>
      </c>
      <c r="M28" s="164">
        <v>5.68</v>
      </c>
      <c r="N28" s="164">
        <v>18.525139365351631</v>
      </c>
      <c r="O28" s="164">
        <v>48.834407860617794</v>
      </c>
      <c r="P28" s="164">
        <v>3.98</v>
      </c>
      <c r="Q28" s="164">
        <v>11.85</v>
      </c>
      <c r="R28" s="164">
        <v>25.83</v>
      </c>
      <c r="S28" s="164">
        <v>0</v>
      </c>
      <c r="T28" s="164">
        <v>8.2799999999999994</v>
      </c>
      <c r="U28" s="164">
        <v>8.527662641917459</v>
      </c>
      <c r="V28" s="164">
        <v>23.297434253190008</v>
      </c>
      <c r="W28" s="164">
        <v>29.508263030041597</v>
      </c>
      <c r="X28" s="164">
        <v>25.92</v>
      </c>
      <c r="Y28" s="216">
        <f t="shared" si="0"/>
        <v>369.93323502655846</v>
      </c>
      <c r="Z28" s="216">
        <v>0</v>
      </c>
      <c r="AA28" s="216">
        <v>0</v>
      </c>
      <c r="AB28" s="216">
        <f t="shared" si="1"/>
        <v>369.93323502655846</v>
      </c>
      <c r="AC28" s="216">
        <v>0</v>
      </c>
      <c r="AD28" s="216">
        <f t="shared" si="2"/>
        <v>369.93323502655846</v>
      </c>
    </row>
    <row r="29" spans="1:30" x14ac:dyDescent="0.25">
      <c r="A29" s="164" t="s">
        <v>28</v>
      </c>
      <c r="B29" s="164">
        <v>1.2612275948589959</v>
      </c>
      <c r="C29" s="164">
        <v>2.2400000000000002</v>
      </c>
      <c r="D29" s="164">
        <v>2.2993865983418655</v>
      </c>
      <c r="E29" s="164">
        <v>12.568286590683904</v>
      </c>
      <c r="F29" s="164">
        <v>2.8573180774824345</v>
      </c>
      <c r="G29" s="164">
        <v>29.732453092425303</v>
      </c>
      <c r="H29" s="164">
        <v>5.94</v>
      </c>
      <c r="I29" s="164">
        <v>24.75</v>
      </c>
      <c r="J29" s="164">
        <v>12.899232558513022</v>
      </c>
      <c r="K29" s="164">
        <v>3.44</v>
      </c>
      <c r="L29" s="164">
        <v>43.77</v>
      </c>
      <c r="M29" s="164">
        <v>5.48</v>
      </c>
      <c r="N29" s="164">
        <v>16.267045454545453</v>
      </c>
      <c r="O29" s="164">
        <v>43.408362542771371</v>
      </c>
      <c r="P29" s="164">
        <v>3.92</v>
      </c>
      <c r="Q29" s="164">
        <v>10.16</v>
      </c>
      <c r="R29" s="164">
        <v>23.28</v>
      </c>
      <c r="S29" s="164">
        <v>0</v>
      </c>
      <c r="T29" s="164">
        <v>6.96</v>
      </c>
      <c r="U29" s="164">
        <v>7.5801445705932995</v>
      </c>
      <c r="V29" s="164">
        <v>22.066454361142785</v>
      </c>
      <c r="W29" s="164">
        <v>26.229567137814755</v>
      </c>
      <c r="X29" s="164">
        <v>20.010000000000002</v>
      </c>
      <c r="Y29" s="216">
        <f t="shared" si="0"/>
        <v>327.11947857917318</v>
      </c>
      <c r="Z29" s="216">
        <v>0</v>
      </c>
      <c r="AA29" s="216">
        <v>0</v>
      </c>
      <c r="AB29" s="216">
        <f t="shared" si="1"/>
        <v>327.11947857917318</v>
      </c>
      <c r="AC29" s="216">
        <v>0</v>
      </c>
      <c r="AD29" s="216">
        <f t="shared" si="2"/>
        <v>327.11947857917318</v>
      </c>
    </row>
    <row r="30" spans="1:30" x14ac:dyDescent="0.25">
      <c r="A30" s="164" t="s">
        <v>29</v>
      </c>
      <c r="B30" s="164">
        <v>0.9609353103687589</v>
      </c>
      <c r="C30" s="164">
        <v>1.8</v>
      </c>
      <c r="D30" s="164">
        <v>2.0119632735491324</v>
      </c>
      <c r="E30" s="164">
        <v>11.556829845681024</v>
      </c>
      <c r="F30" s="164">
        <v>2.8089572637591775</v>
      </c>
      <c r="G30" s="164">
        <v>26.015896455872138</v>
      </c>
      <c r="H30" s="164">
        <v>5.0199999999999996</v>
      </c>
      <c r="I30" s="164">
        <v>23.76</v>
      </c>
      <c r="J30" s="164">
        <v>11.286828488698893</v>
      </c>
      <c r="K30" s="164">
        <v>3.32</v>
      </c>
      <c r="L30" s="164">
        <v>32.64</v>
      </c>
      <c r="M30" s="164">
        <v>5.3</v>
      </c>
      <c r="N30" s="164">
        <v>14.25010720411664</v>
      </c>
      <c r="O30" s="164">
        <v>37.982317224924948</v>
      </c>
      <c r="P30" s="164">
        <v>3.82</v>
      </c>
      <c r="Q30" s="164">
        <v>7.2</v>
      </c>
      <c r="R30" s="164">
        <v>16.68</v>
      </c>
      <c r="S30" s="164">
        <v>0</v>
      </c>
      <c r="T30" s="164">
        <v>5.0599999999999996</v>
      </c>
      <c r="U30" s="164">
        <v>6.6326264992691355</v>
      </c>
      <c r="V30" s="164">
        <v>20.926658164802763</v>
      </c>
      <c r="W30" s="164">
        <v>22.950871245587901</v>
      </c>
      <c r="X30" s="164">
        <v>11.1</v>
      </c>
      <c r="Y30" s="216">
        <f t="shared" si="0"/>
        <v>273.0839909766305</v>
      </c>
      <c r="Z30" s="216">
        <v>0</v>
      </c>
      <c r="AA30" s="216">
        <v>0</v>
      </c>
      <c r="AB30" s="216">
        <f t="shared" si="1"/>
        <v>273.0839909766305</v>
      </c>
      <c r="AC30" s="216">
        <v>0</v>
      </c>
      <c r="AD30" s="216">
        <f t="shared" si="2"/>
        <v>273.0839909766305</v>
      </c>
    </row>
    <row r="31" spans="1:30" ht="56.4" customHeight="1" x14ac:dyDescent="0.25">
      <c r="A31" s="158" t="s">
        <v>59</v>
      </c>
      <c r="B31" s="158">
        <f>SUM(B7:B30)</f>
        <v>29.032258064516128</v>
      </c>
      <c r="C31" s="158">
        <f t="shared" ref="C31:AD31" si="3">SUM(C7:C30)</f>
        <v>48.11999999999999</v>
      </c>
      <c r="D31" s="158">
        <f t="shared" si="3"/>
        <v>37.903225806451623</v>
      </c>
      <c r="E31" s="158">
        <f t="shared" si="3"/>
        <v>305.51612903225805</v>
      </c>
      <c r="F31" s="158">
        <f t="shared" si="3"/>
        <v>111.29032258064521</v>
      </c>
      <c r="G31" s="158">
        <f t="shared" si="3"/>
        <v>276.03225806451621</v>
      </c>
      <c r="H31" s="158">
        <f t="shared" si="3"/>
        <v>135.92000000000002</v>
      </c>
      <c r="I31" s="158">
        <f t="shared" si="3"/>
        <v>625.38</v>
      </c>
      <c r="J31" s="158">
        <f t="shared" si="3"/>
        <v>161.93548387096777</v>
      </c>
      <c r="K31" s="158">
        <f t="shared" si="3"/>
        <v>92.46</v>
      </c>
      <c r="L31" s="158">
        <f t="shared" si="3"/>
        <v>837.78000000000009</v>
      </c>
      <c r="M31" s="158">
        <f t="shared" si="3"/>
        <v>137.68</v>
      </c>
      <c r="N31" s="158">
        <f t="shared" si="3"/>
        <v>409.00000000000011</v>
      </c>
      <c r="O31" s="158">
        <f t="shared" si="3"/>
        <v>621.67741935483855</v>
      </c>
      <c r="P31" s="158">
        <f t="shared" si="3"/>
        <v>91.629999999999981</v>
      </c>
      <c r="Q31" s="158">
        <f t="shared" si="3"/>
        <v>206.09999999999997</v>
      </c>
      <c r="R31" s="158">
        <f t="shared" si="3"/>
        <v>398.97000000000008</v>
      </c>
      <c r="S31" s="158">
        <f t="shared" si="3"/>
        <v>8.35</v>
      </c>
      <c r="T31" s="158">
        <f t="shared" si="3"/>
        <v>153.96</v>
      </c>
      <c r="U31" s="158">
        <f t="shared" si="3"/>
        <v>332.54838709677415</v>
      </c>
      <c r="V31" s="158">
        <f t="shared" si="3"/>
        <v>610.0645161290322</v>
      </c>
      <c r="W31" s="158">
        <f t="shared" si="3"/>
        <v>621.74193548387098</v>
      </c>
      <c r="X31" s="158">
        <f t="shared" si="3"/>
        <v>338.79000000000008</v>
      </c>
      <c r="Y31" s="158">
        <f t="shared" si="3"/>
        <v>6591.8819354838706</v>
      </c>
      <c r="Z31" s="158">
        <f t="shared" si="3"/>
        <v>0</v>
      </c>
      <c r="AA31" s="158">
        <f t="shared" si="3"/>
        <v>0</v>
      </c>
      <c r="AB31" s="158">
        <f t="shared" si="3"/>
        <v>6591.8819354838706</v>
      </c>
      <c r="AC31" s="158">
        <f t="shared" si="3"/>
        <v>0</v>
      </c>
      <c r="AD31" s="158">
        <f t="shared" si="3"/>
        <v>6591.8819354838706</v>
      </c>
    </row>
    <row r="33" spans="1:20" ht="20.399999999999999" x14ac:dyDescent="0.35">
      <c r="A33" s="238" t="s">
        <v>1151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</sheetData>
  <mergeCells count="5">
    <mergeCell ref="Y3:AA3"/>
    <mergeCell ref="C2:AD2"/>
    <mergeCell ref="A2:B2"/>
    <mergeCell ref="A33:T33"/>
    <mergeCell ref="K1:Q1"/>
  </mergeCells>
  <conditionalFormatting sqref="B4:X4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view="pageBreakPreview" topLeftCell="A13" zoomScale="60" zoomScaleNormal="87" workbookViewId="0">
      <selection activeCell="C49" sqref="C49"/>
    </sheetView>
  </sheetViews>
  <sheetFormatPr defaultColWidth="9.21875" defaultRowHeight="13.8" x14ac:dyDescent="0.25"/>
  <cols>
    <col min="1" max="1" width="14" style="48" customWidth="1"/>
    <col min="2" max="18" width="12.5546875" style="48" customWidth="1"/>
    <col min="19" max="24" width="13.44140625" style="160" customWidth="1"/>
    <col min="25" max="16384" width="9.21875" style="48"/>
  </cols>
  <sheetData>
    <row r="1" spans="1:24" x14ac:dyDescent="0.25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 t="s">
        <v>1178</v>
      </c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x14ac:dyDescent="0.25">
      <c r="A2" s="350" t="s">
        <v>1075</v>
      </c>
      <c r="B2" s="351"/>
      <c r="C2" s="287" t="s">
        <v>1165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109" customFormat="1" ht="15" customHeight="1" x14ac:dyDescent="0.25">
      <c r="A3" s="282" t="s">
        <v>0</v>
      </c>
      <c r="B3" s="283" t="s">
        <v>997</v>
      </c>
      <c r="C3" s="283" t="s">
        <v>998</v>
      </c>
      <c r="D3" s="283" t="s">
        <v>999</v>
      </c>
      <c r="E3" s="283" t="s">
        <v>1000</v>
      </c>
      <c r="F3" s="283" t="s">
        <v>1001</v>
      </c>
      <c r="G3" s="283" t="s">
        <v>1002</v>
      </c>
      <c r="H3" s="283" t="s">
        <v>1003</v>
      </c>
      <c r="I3" s="283" t="s">
        <v>1004</v>
      </c>
      <c r="J3" s="283" t="s">
        <v>1005</v>
      </c>
      <c r="K3" s="283" t="s">
        <v>1006</v>
      </c>
      <c r="L3" s="283" t="s">
        <v>1007</v>
      </c>
      <c r="M3" s="283" t="s">
        <v>1008</v>
      </c>
      <c r="N3" s="283" t="s">
        <v>1009</v>
      </c>
      <c r="O3" s="283" t="s">
        <v>1010</v>
      </c>
      <c r="P3" s="283" t="s">
        <v>1011</v>
      </c>
      <c r="Q3" s="283" t="s">
        <v>1012</v>
      </c>
      <c r="R3" s="283" t="s">
        <v>1013</v>
      </c>
      <c r="S3" s="286" t="s">
        <v>135</v>
      </c>
      <c r="T3" s="286"/>
      <c r="U3" s="286"/>
      <c r="V3" s="286" t="s">
        <v>2</v>
      </c>
      <c r="W3" s="286" t="s">
        <v>3</v>
      </c>
      <c r="X3" s="286" t="s">
        <v>127</v>
      </c>
    </row>
    <row r="4" spans="1:24" s="109" customFormat="1" ht="15" customHeight="1" x14ac:dyDescent="0.25">
      <c r="A4" s="282"/>
      <c r="B4" s="284"/>
      <c r="C4" s="284" t="s">
        <v>998</v>
      </c>
      <c r="D4" s="284" t="s">
        <v>999</v>
      </c>
      <c r="E4" s="284" t="s">
        <v>1000</v>
      </c>
      <c r="F4" s="284" t="s">
        <v>1001</v>
      </c>
      <c r="G4" s="284" t="s">
        <v>1002</v>
      </c>
      <c r="H4" s="284" t="s">
        <v>1003</v>
      </c>
      <c r="I4" s="284" t="s">
        <v>1004</v>
      </c>
      <c r="J4" s="284" t="s">
        <v>1005</v>
      </c>
      <c r="K4" s="284" t="s">
        <v>1006</v>
      </c>
      <c r="L4" s="284" t="s">
        <v>1007</v>
      </c>
      <c r="M4" s="284" t="s">
        <v>1008</v>
      </c>
      <c r="N4" s="284" t="s">
        <v>1009</v>
      </c>
      <c r="O4" s="284" t="s">
        <v>1010</v>
      </c>
      <c r="P4" s="284" t="s">
        <v>1011</v>
      </c>
      <c r="Q4" s="284" t="s">
        <v>1012</v>
      </c>
      <c r="R4" s="284" t="s">
        <v>1013</v>
      </c>
      <c r="S4" s="286"/>
      <c r="T4" s="286"/>
      <c r="U4" s="286"/>
      <c r="V4" s="286"/>
      <c r="W4" s="286"/>
      <c r="X4" s="286"/>
    </row>
    <row r="5" spans="1:24" s="109" customFormat="1" ht="15" customHeight="1" x14ac:dyDescent="0.25">
      <c r="A5" s="282"/>
      <c r="B5" s="284"/>
      <c r="C5" s="284" t="s">
        <v>998</v>
      </c>
      <c r="D5" s="284" t="s">
        <v>999</v>
      </c>
      <c r="E5" s="284" t="s">
        <v>1000</v>
      </c>
      <c r="F5" s="284" t="s">
        <v>1001</v>
      </c>
      <c r="G5" s="284" t="s">
        <v>1002</v>
      </c>
      <c r="H5" s="284" t="s">
        <v>1003</v>
      </c>
      <c r="I5" s="284" t="s">
        <v>1004</v>
      </c>
      <c r="J5" s="284" t="s">
        <v>1005</v>
      </c>
      <c r="K5" s="284" t="s">
        <v>1006</v>
      </c>
      <c r="L5" s="284" t="s">
        <v>1007</v>
      </c>
      <c r="M5" s="284" t="s">
        <v>1008</v>
      </c>
      <c r="N5" s="284" t="s">
        <v>1009</v>
      </c>
      <c r="O5" s="284" t="s">
        <v>1010</v>
      </c>
      <c r="P5" s="284" t="s">
        <v>1011</v>
      </c>
      <c r="Q5" s="284" t="s">
        <v>1012</v>
      </c>
      <c r="R5" s="284" t="s">
        <v>1013</v>
      </c>
      <c r="S5" s="286" t="s">
        <v>128</v>
      </c>
      <c r="T5" s="286" t="s">
        <v>129</v>
      </c>
      <c r="U5" s="286" t="s">
        <v>57</v>
      </c>
      <c r="V5" s="286"/>
      <c r="W5" s="286"/>
      <c r="X5" s="286"/>
    </row>
    <row r="6" spans="1:24" s="109" customFormat="1" ht="15" customHeight="1" x14ac:dyDescent="0.25">
      <c r="A6" s="282"/>
      <c r="B6" s="284"/>
      <c r="C6" s="284" t="s">
        <v>998</v>
      </c>
      <c r="D6" s="284" t="s">
        <v>999</v>
      </c>
      <c r="E6" s="284" t="s">
        <v>1000</v>
      </c>
      <c r="F6" s="284" t="s">
        <v>1001</v>
      </c>
      <c r="G6" s="284" t="s">
        <v>1002</v>
      </c>
      <c r="H6" s="284" t="s">
        <v>1003</v>
      </c>
      <c r="I6" s="284" t="s">
        <v>1004</v>
      </c>
      <c r="J6" s="284" t="s">
        <v>1005</v>
      </c>
      <c r="K6" s="284" t="s">
        <v>1006</v>
      </c>
      <c r="L6" s="284" t="s">
        <v>1007</v>
      </c>
      <c r="M6" s="284" t="s">
        <v>1008</v>
      </c>
      <c r="N6" s="284" t="s">
        <v>1009</v>
      </c>
      <c r="O6" s="284" t="s">
        <v>1010</v>
      </c>
      <c r="P6" s="284" t="s">
        <v>1011</v>
      </c>
      <c r="Q6" s="284" t="s">
        <v>1012</v>
      </c>
      <c r="R6" s="284" t="s">
        <v>1013</v>
      </c>
      <c r="S6" s="286"/>
      <c r="T6" s="286"/>
      <c r="U6" s="286"/>
      <c r="V6" s="286"/>
      <c r="W6" s="286"/>
      <c r="X6" s="286"/>
    </row>
    <row r="7" spans="1:24" s="109" customFormat="1" ht="15" customHeight="1" x14ac:dyDescent="0.25">
      <c r="A7" s="282"/>
      <c r="B7" s="284"/>
      <c r="C7" s="284" t="s">
        <v>998</v>
      </c>
      <c r="D7" s="284" t="s">
        <v>999</v>
      </c>
      <c r="E7" s="284" t="s">
        <v>1000</v>
      </c>
      <c r="F7" s="284" t="s">
        <v>1001</v>
      </c>
      <c r="G7" s="284" t="s">
        <v>1002</v>
      </c>
      <c r="H7" s="284" t="s">
        <v>1003</v>
      </c>
      <c r="I7" s="284" t="s">
        <v>1004</v>
      </c>
      <c r="J7" s="284" t="s">
        <v>1005</v>
      </c>
      <c r="K7" s="284" t="s">
        <v>1006</v>
      </c>
      <c r="L7" s="284" t="s">
        <v>1007</v>
      </c>
      <c r="M7" s="284" t="s">
        <v>1008</v>
      </c>
      <c r="N7" s="284" t="s">
        <v>1009</v>
      </c>
      <c r="O7" s="284" t="s">
        <v>1010</v>
      </c>
      <c r="P7" s="284" t="s">
        <v>1011</v>
      </c>
      <c r="Q7" s="284" t="s">
        <v>1012</v>
      </c>
      <c r="R7" s="284" t="s">
        <v>1013</v>
      </c>
      <c r="S7" s="286"/>
      <c r="T7" s="286"/>
      <c r="U7" s="286"/>
      <c r="V7" s="286"/>
      <c r="W7" s="286"/>
      <c r="X7" s="286"/>
    </row>
    <row r="8" spans="1:24" s="109" customFormat="1" ht="15" customHeight="1" x14ac:dyDescent="0.25">
      <c r="A8" s="282"/>
      <c r="B8" s="284"/>
      <c r="C8" s="284" t="s">
        <v>998</v>
      </c>
      <c r="D8" s="284" t="s">
        <v>999</v>
      </c>
      <c r="E8" s="284" t="s">
        <v>1000</v>
      </c>
      <c r="F8" s="284" t="s">
        <v>1001</v>
      </c>
      <c r="G8" s="284" t="s">
        <v>1002</v>
      </c>
      <c r="H8" s="284" t="s">
        <v>1003</v>
      </c>
      <c r="I8" s="284" t="s">
        <v>1004</v>
      </c>
      <c r="J8" s="284" t="s">
        <v>1005</v>
      </c>
      <c r="K8" s="284" t="s">
        <v>1006</v>
      </c>
      <c r="L8" s="284" t="s">
        <v>1007</v>
      </c>
      <c r="M8" s="284" t="s">
        <v>1008</v>
      </c>
      <c r="N8" s="284" t="s">
        <v>1009</v>
      </c>
      <c r="O8" s="284" t="s">
        <v>1010</v>
      </c>
      <c r="P8" s="284" t="s">
        <v>1011</v>
      </c>
      <c r="Q8" s="284" t="s">
        <v>1012</v>
      </c>
      <c r="R8" s="284" t="s">
        <v>1013</v>
      </c>
      <c r="S8" s="286"/>
      <c r="T8" s="286"/>
      <c r="U8" s="286"/>
      <c r="V8" s="286"/>
      <c r="W8" s="286"/>
      <c r="X8" s="286"/>
    </row>
    <row r="9" spans="1:24" s="109" customFormat="1" ht="42" customHeight="1" x14ac:dyDescent="0.25">
      <c r="A9" s="282"/>
      <c r="B9" s="285"/>
      <c r="C9" s="285" t="s">
        <v>998</v>
      </c>
      <c r="D9" s="285" t="s">
        <v>999</v>
      </c>
      <c r="E9" s="285" t="s">
        <v>1000</v>
      </c>
      <c r="F9" s="285" t="s">
        <v>1001</v>
      </c>
      <c r="G9" s="285" t="s">
        <v>1002</v>
      </c>
      <c r="H9" s="285" t="s">
        <v>1003</v>
      </c>
      <c r="I9" s="285" t="s">
        <v>1004</v>
      </c>
      <c r="J9" s="285" t="s">
        <v>1005</v>
      </c>
      <c r="K9" s="285" t="s">
        <v>1006</v>
      </c>
      <c r="L9" s="285" t="s">
        <v>1007</v>
      </c>
      <c r="M9" s="285" t="s">
        <v>1008</v>
      </c>
      <c r="N9" s="285" t="s">
        <v>1009</v>
      </c>
      <c r="O9" s="285" t="s">
        <v>1010</v>
      </c>
      <c r="P9" s="285" t="s">
        <v>1011</v>
      </c>
      <c r="Q9" s="285" t="s">
        <v>1012</v>
      </c>
      <c r="R9" s="285" t="s">
        <v>1013</v>
      </c>
      <c r="S9" s="286"/>
      <c r="T9" s="286"/>
      <c r="U9" s="286"/>
      <c r="V9" s="286"/>
      <c r="W9" s="286"/>
      <c r="X9" s="286"/>
    </row>
    <row r="10" spans="1:24" x14ac:dyDescent="0.25">
      <c r="A10" s="62"/>
      <c r="B10" s="151" t="s">
        <v>1014</v>
      </c>
      <c r="C10" s="151" t="s">
        <v>1015</v>
      </c>
      <c r="D10" s="151" t="s">
        <v>1016</v>
      </c>
      <c r="E10" s="151" t="s">
        <v>1017</v>
      </c>
      <c r="F10" s="151" t="s">
        <v>1147</v>
      </c>
      <c r="G10" s="151" t="s">
        <v>1018</v>
      </c>
      <c r="H10" s="151" t="s">
        <v>1019</v>
      </c>
      <c r="I10" s="151" t="s">
        <v>1020</v>
      </c>
      <c r="J10" s="151" t="s">
        <v>1021</v>
      </c>
      <c r="K10" s="151" t="s">
        <v>1022</v>
      </c>
      <c r="L10" s="151" t="s">
        <v>1023</v>
      </c>
      <c r="M10" s="151" t="s">
        <v>1024</v>
      </c>
      <c r="N10" s="151" t="s">
        <v>1025</v>
      </c>
      <c r="O10" s="151" t="s">
        <v>1026</v>
      </c>
      <c r="P10" s="151" t="s">
        <v>1027</v>
      </c>
      <c r="Q10" s="151" t="s">
        <v>1028</v>
      </c>
      <c r="R10" s="151" t="s">
        <v>1029</v>
      </c>
      <c r="S10" s="159"/>
      <c r="T10" s="159"/>
      <c r="U10" s="159"/>
      <c r="V10" s="159"/>
      <c r="W10" s="108"/>
      <c r="X10" s="108"/>
    </row>
    <row r="11" spans="1:24" x14ac:dyDescent="0.25">
      <c r="A11" s="62"/>
      <c r="B11" s="152" t="s">
        <v>146</v>
      </c>
      <c r="C11" s="152" t="s">
        <v>146</v>
      </c>
      <c r="D11" s="152" t="s">
        <v>146</v>
      </c>
      <c r="E11" s="152" t="s">
        <v>146</v>
      </c>
      <c r="F11" s="152" t="s">
        <v>146</v>
      </c>
      <c r="G11" s="152" t="s">
        <v>146</v>
      </c>
      <c r="H11" s="152" t="s">
        <v>146</v>
      </c>
      <c r="I11" s="152" t="s">
        <v>146</v>
      </c>
      <c r="J11" s="152" t="s">
        <v>146</v>
      </c>
      <c r="K11" s="152" t="s">
        <v>146</v>
      </c>
      <c r="L11" s="152" t="s">
        <v>146</v>
      </c>
      <c r="M11" s="152" t="s">
        <v>146</v>
      </c>
      <c r="N11" s="152" t="s">
        <v>146</v>
      </c>
      <c r="O11" s="152" t="s">
        <v>146</v>
      </c>
      <c r="P11" s="152" t="s">
        <v>146</v>
      </c>
      <c r="Q11" s="152" t="s">
        <v>146</v>
      </c>
      <c r="R11" s="152" t="s">
        <v>146</v>
      </c>
      <c r="S11" s="159"/>
      <c r="T11" s="159"/>
      <c r="U11" s="159"/>
      <c r="V11" s="159"/>
      <c r="W11" s="108"/>
      <c r="X11" s="108"/>
    </row>
    <row r="12" spans="1:24" x14ac:dyDescent="0.25">
      <c r="A12" s="73"/>
      <c r="B12" s="161">
        <v>1</v>
      </c>
      <c r="C12" s="161">
        <v>2</v>
      </c>
      <c r="D12" s="161">
        <v>3</v>
      </c>
      <c r="E12" s="161">
        <v>4</v>
      </c>
      <c r="F12" s="161">
        <v>5</v>
      </c>
      <c r="G12" s="161">
        <v>6</v>
      </c>
      <c r="H12" s="161">
        <v>7</v>
      </c>
      <c r="I12" s="161">
        <v>8</v>
      </c>
      <c r="J12" s="161">
        <v>9</v>
      </c>
      <c r="K12" s="161">
        <v>10</v>
      </c>
      <c r="L12" s="161">
        <v>11</v>
      </c>
      <c r="M12" s="161">
        <v>12</v>
      </c>
      <c r="N12" s="161">
        <v>13</v>
      </c>
      <c r="O12" s="161">
        <v>14</v>
      </c>
      <c r="P12" s="161">
        <v>15</v>
      </c>
      <c r="Q12" s="161">
        <v>16</v>
      </c>
      <c r="R12" s="161">
        <v>17</v>
      </c>
      <c r="S12" s="162">
        <v>18</v>
      </c>
      <c r="T12" s="162">
        <v>19</v>
      </c>
      <c r="U12" s="162">
        <v>20</v>
      </c>
      <c r="V12" s="162">
        <v>21</v>
      </c>
      <c r="W12" s="162">
        <v>22</v>
      </c>
      <c r="X12" s="162">
        <v>23</v>
      </c>
    </row>
    <row r="13" spans="1:24" ht="15.6" x14ac:dyDescent="0.3">
      <c r="A13" s="138" t="s">
        <v>6</v>
      </c>
      <c r="B13" s="111">
        <v>31.32</v>
      </c>
      <c r="C13" s="111">
        <v>24.6</v>
      </c>
      <c r="D13" s="111">
        <v>9.32</v>
      </c>
      <c r="E13" s="111">
        <v>2.48</v>
      </c>
      <c r="F13" s="111">
        <v>3.5092934057666656</v>
      </c>
      <c r="G13" s="111">
        <v>12.88</v>
      </c>
      <c r="H13" s="111">
        <v>3.28</v>
      </c>
      <c r="I13" s="111">
        <v>1.2749999999999999</v>
      </c>
      <c r="J13" s="111">
        <v>27.46</v>
      </c>
      <c r="K13" s="111">
        <v>10.65</v>
      </c>
      <c r="L13" s="111">
        <v>1.74</v>
      </c>
      <c r="M13" s="111">
        <v>16.3</v>
      </c>
      <c r="N13" s="111">
        <v>0</v>
      </c>
      <c r="O13" s="111">
        <v>0</v>
      </c>
      <c r="P13" s="111">
        <v>5.7</v>
      </c>
      <c r="Q13" s="111">
        <v>21.12</v>
      </c>
      <c r="R13" s="111">
        <v>0.89</v>
      </c>
      <c r="S13" s="142">
        <v>0</v>
      </c>
      <c r="T13" s="142">
        <v>0</v>
      </c>
      <c r="U13" s="142">
        <f>SUM(B13:R13)</f>
        <v>172.52429340576668</v>
      </c>
      <c r="V13" s="142">
        <f>S13+T13+U13</f>
        <v>172.52429340576668</v>
      </c>
      <c r="W13" s="142">
        <v>0</v>
      </c>
      <c r="X13" s="142">
        <f>V13</f>
        <v>172.52429340576668</v>
      </c>
    </row>
    <row r="14" spans="1:24" ht="15.6" x14ac:dyDescent="0.3">
      <c r="A14" s="138" t="s">
        <v>7</v>
      </c>
      <c r="B14" s="111">
        <v>25.96</v>
      </c>
      <c r="C14" s="111">
        <v>24.24</v>
      </c>
      <c r="D14" s="111">
        <v>8.3800000000000008</v>
      </c>
      <c r="E14" s="111">
        <v>2.56</v>
      </c>
      <c r="F14" s="111">
        <v>3.6920691039836799</v>
      </c>
      <c r="G14" s="111">
        <v>11.76</v>
      </c>
      <c r="H14" s="111">
        <v>3.3</v>
      </c>
      <c r="I14" s="111">
        <v>1.155</v>
      </c>
      <c r="J14" s="111">
        <v>25.02</v>
      </c>
      <c r="K14" s="111">
        <v>10.86</v>
      </c>
      <c r="L14" s="111">
        <v>1.83</v>
      </c>
      <c r="M14" s="111">
        <v>16.68</v>
      </c>
      <c r="N14" s="111">
        <v>0</v>
      </c>
      <c r="O14" s="111">
        <v>0</v>
      </c>
      <c r="P14" s="111">
        <v>5.6849999999999996</v>
      </c>
      <c r="Q14" s="111">
        <v>20.54</v>
      </c>
      <c r="R14" s="111">
        <v>0.71</v>
      </c>
      <c r="S14" s="142">
        <v>0</v>
      </c>
      <c r="T14" s="142">
        <v>0</v>
      </c>
      <c r="U14" s="142">
        <f t="shared" ref="U14:U36" si="0">SUM(B14:R14)</f>
        <v>162.37206910398368</v>
      </c>
      <c r="V14" s="142">
        <f t="shared" ref="V14:V36" si="1">S14+T14+U14</f>
        <v>162.37206910398368</v>
      </c>
      <c r="W14" s="142">
        <v>0</v>
      </c>
      <c r="X14" s="142">
        <f t="shared" ref="X14:X36" si="2">V14</f>
        <v>162.37206910398368</v>
      </c>
    </row>
    <row r="15" spans="1:24" ht="15.6" x14ac:dyDescent="0.3">
      <c r="A15" s="138" t="s">
        <v>8</v>
      </c>
      <c r="B15" s="111">
        <v>24.36</v>
      </c>
      <c r="C15" s="111">
        <v>20.64</v>
      </c>
      <c r="D15" s="111">
        <v>5.28</v>
      </c>
      <c r="E15" s="111">
        <v>2.46</v>
      </c>
      <c r="F15" s="111">
        <v>3.5214784523144669</v>
      </c>
      <c r="G15" s="111">
        <v>10.8</v>
      </c>
      <c r="H15" s="111">
        <v>3.22</v>
      </c>
      <c r="I15" s="111">
        <v>1.1399999999999999</v>
      </c>
      <c r="J15" s="111">
        <v>23.98</v>
      </c>
      <c r="K15" s="111">
        <v>10.56</v>
      </c>
      <c r="L15" s="111">
        <v>1.65</v>
      </c>
      <c r="M15" s="111">
        <v>16.48</v>
      </c>
      <c r="N15" s="111">
        <v>0</v>
      </c>
      <c r="O15" s="111">
        <v>0</v>
      </c>
      <c r="P15" s="111">
        <v>3.03</v>
      </c>
      <c r="Q15" s="111">
        <v>20.5</v>
      </c>
      <c r="R15" s="111">
        <v>0.7</v>
      </c>
      <c r="S15" s="142">
        <v>0</v>
      </c>
      <c r="T15" s="142">
        <v>0</v>
      </c>
      <c r="U15" s="142">
        <f t="shared" si="0"/>
        <v>148.32147845231447</v>
      </c>
      <c r="V15" s="142">
        <f t="shared" si="1"/>
        <v>148.32147845231447</v>
      </c>
      <c r="W15" s="142">
        <v>0</v>
      </c>
      <c r="X15" s="142">
        <f t="shared" si="2"/>
        <v>148.32147845231447</v>
      </c>
    </row>
    <row r="16" spans="1:24" ht="15.6" x14ac:dyDescent="0.3">
      <c r="A16" s="138" t="s">
        <v>9</v>
      </c>
      <c r="B16" s="111">
        <v>21.2</v>
      </c>
      <c r="C16" s="111">
        <v>17.52</v>
      </c>
      <c r="D16" s="111">
        <v>5.92</v>
      </c>
      <c r="E16" s="111">
        <v>1.7</v>
      </c>
      <c r="F16" s="111">
        <v>3.4605532195754618</v>
      </c>
      <c r="G16" s="111">
        <v>7.2</v>
      </c>
      <c r="H16" s="111">
        <v>2.92</v>
      </c>
      <c r="I16" s="111">
        <v>1.1850000000000001</v>
      </c>
      <c r="J16" s="111">
        <v>19.02</v>
      </c>
      <c r="K16" s="111">
        <v>11.13</v>
      </c>
      <c r="L16" s="111">
        <v>1.53</v>
      </c>
      <c r="M16" s="111">
        <v>16.399999999999999</v>
      </c>
      <c r="N16" s="111">
        <v>0</v>
      </c>
      <c r="O16" s="111">
        <v>0</v>
      </c>
      <c r="P16" s="111">
        <v>1.365</v>
      </c>
      <c r="Q16" s="111">
        <v>20.6</v>
      </c>
      <c r="R16" s="111">
        <v>0.62</v>
      </c>
      <c r="S16" s="142">
        <v>0</v>
      </c>
      <c r="T16" s="142">
        <v>0</v>
      </c>
      <c r="U16" s="142">
        <f t="shared" si="0"/>
        <v>131.77055321957548</v>
      </c>
      <c r="V16" s="142">
        <f t="shared" si="1"/>
        <v>131.77055321957548</v>
      </c>
      <c r="W16" s="142">
        <v>0</v>
      </c>
      <c r="X16" s="142">
        <f t="shared" si="2"/>
        <v>131.77055321957548</v>
      </c>
    </row>
    <row r="17" spans="1:24" ht="15.6" x14ac:dyDescent="0.3">
      <c r="A17" s="138" t="s">
        <v>10</v>
      </c>
      <c r="B17" s="111">
        <v>22.6</v>
      </c>
      <c r="C17" s="111">
        <v>17.64</v>
      </c>
      <c r="D17" s="111">
        <v>14.6</v>
      </c>
      <c r="E17" s="111">
        <v>1.66</v>
      </c>
      <c r="F17" s="111">
        <v>3.4239980799320593</v>
      </c>
      <c r="G17" s="111">
        <v>5.96</v>
      </c>
      <c r="H17" s="111">
        <v>3.58</v>
      </c>
      <c r="I17" s="111">
        <v>1.05</v>
      </c>
      <c r="J17" s="111">
        <v>19.18</v>
      </c>
      <c r="K17" s="111">
        <v>10.98</v>
      </c>
      <c r="L17" s="111">
        <v>1.53</v>
      </c>
      <c r="M17" s="111">
        <v>16.28</v>
      </c>
      <c r="N17" s="111">
        <v>0</v>
      </c>
      <c r="O17" s="111">
        <v>0</v>
      </c>
      <c r="P17" s="111">
        <v>1.35</v>
      </c>
      <c r="Q17" s="111">
        <v>21.78</v>
      </c>
      <c r="R17" s="111">
        <v>1.17</v>
      </c>
      <c r="S17" s="142">
        <v>0</v>
      </c>
      <c r="T17" s="142">
        <v>0</v>
      </c>
      <c r="U17" s="142">
        <f t="shared" si="0"/>
        <v>142.78399807993205</v>
      </c>
      <c r="V17" s="142">
        <f t="shared" si="1"/>
        <v>142.78399807993205</v>
      </c>
      <c r="W17" s="142">
        <v>0</v>
      </c>
      <c r="X17" s="142">
        <f t="shared" si="2"/>
        <v>142.78399807993205</v>
      </c>
    </row>
    <row r="18" spans="1:24" ht="15.6" x14ac:dyDescent="0.3">
      <c r="A18" s="138" t="s">
        <v>11</v>
      </c>
      <c r="B18" s="111">
        <v>22.76</v>
      </c>
      <c r="C18" s="111">
        <v>17.82</v>
      </c>
      <c r="D18" s="111">
        <v>26.92</v>
      </c>
      <c r="E18" s="111">
        <v>1.4</v>
      </c>
      <c r="F18" s="111">
        <v>3.411813033384258</v>
      </c>
      <c r="G18" s="111">
        <v>10.32</v>
      </c>
      <c r="H18" s="111">
        <v>3.2</v>
      </c>
      <c r="I18" s="111">
        <v>1.1399999999999999</v>
      </c>
      <c r="J18" s="111">
        <v>24.74</v>
      </c>
      <c r="K18" s="111">
        <v>12.6</v>
      </c>
      <c r="L18" s="111">
        <v>2.0099999999999998</v>
      </c>
      <c r="M18" s="111">
        <v>34.58</v>
      </c>
      <c r="N18" s="111">
        <v>0</v>
      </c>
      <c r="O18" s="111">
        <v>0</v>
      </c>
      <c r="P18" s="111">
        <v>0</v>
      </c>
      <c r="Q18" s="111">
        <v>44.06</v>
      </c>
      <c r="R18" s="111">
        <v>0.61</v>
      </c>
      <c r="S18" s="142">
        <v>0</v>
      </c>
      <c r="T18" s="142">
        <v>0</v>
      </c>
      <c r="U18" s="142">
        <f t="shared" si="0"/>
        <v>205.57181303338427</v>
      </c>
      <c r="V18" s="142">
        <f t="shared" si="1"/>
        <v>205.57181303338427</v>
      </c>
      <c r="W18" s="142">
        <v>0</v>
      </c>
      <c r="X18" s="142">
        <f t="shared" si="2"/>
        <v>205.57181303338427</v>
      </c>
    </row>
    <row r="19" spans="1:24" ht="15.6" x14ac:dyDescent="0.3">
      <c r="A19" s="138" t="s">
        <v>12</v>
      </c>
      <c r="B19" s="111">
        <v>33.200000000000003</v>
      </c>
      <c r="C19" s="111">
        <v>25.32</v>
      </c>
      <c r="D19" s="111">
        <v>31.62</v>
      </c>
      <c r="E19" s="111">
        <v>1.4</v>
      </c>
      <c r="F19" s="111">
        <v>3.3265177075496526</v>
      </c>
      <c r="G19" s="111">
        <v>13.96</v>
      </c>
      <c r="H19" s="111">
        <v>5.08</v>
      </c>
      <c r="I19" s="111">
        <v>1.59</v>
      </c>
      <c r="J19" s="111">
        <v>33.36</v>
      </c>
      <c r="K19" s="111">
        <v>15.57</v>
      </c>
      <c r="L19" s="111">
        <v>2.0699999999999998</v>
      </c>
      <c r="M19" s="111">
        <v>35.64</v>
      </c>
      <c r="N19" s="111">
        <v>0</v>
      </c>
      <c r="O19" s="111">
        <v>0</v>
      </c>
      <c r="P19" s="111">
        <v>1.35</v>
      </c>
      <c r="Q19" s="111">
        <v>54.7</v>
      </c>
      <c r="R19" s="111">
        <v>0.41</v>
      </c>
      <c r="S19" s="142">
        <v>0</v>
      </c>
      <c r="T19" s="142">
        <v>0</v>
      </c>
      <c r="U19" s="142">
        <f t="shared" si="0"/>
        <v>258.59651770754971</v>
      </c>
      <c r="V19" s="142">
        <f t="shared" si="1"/>
        <v>258.59651770754971</v>
      </c>
      <c r="W19" s="142">
        <v>0</v>
      </c>
      <c r="X19" s="142">
        <f t="shared" si="2"/>
        <v>258.59651770754971</v>
      </c>
    </row>
    <row r="20" spans="1:24" ht="15.6" x14ac:dyDescent="0.3">
      <c r="A20" s="138" t="s">
        <v>13</v>
      </c>
      <c r="B20" s="111">
        <v>35.96</v>
      </c>
      <c r="C20" s="111">
        <v>34.68</v>
      </c>
      <c r="D20" s="111">
        <v>27.42</v>
      </c>
      <c r="E20" s="111">
        <v>1.7</v>
      </c>
      <c r="F20" s="111">
        <v>3.3021476144540505</v>
      </c>
      <c r="G20" s="111">
        <v>9.1199999999999992</v>
      </c>
      <c r="H20" s="111">
        <v>10.119999999999999</v>
      </c>
      <c r="I20" s="111">
        <v>21.15</v>
      </c>
      <c r="J20" s="111">
        <v>39.46</v>
      </c>
      <c r="K20" s="111">
        <v>17.190000000000001</v>
      </c>
      <c r="L20" s="111">
        <v>2.16</v>
      </c>
      <c r="M20" s="111">
        <v>35.619999999999997</v>
      </c>
      <c r="N20" s="111">
        <v>0</v>
      </c>
      <c r="O20" s="111">
        <v>0</v>
      </c>
      <c r="P20" s="111">
        <v>1.4850000000000001</v>
      </c>
      <c r="Q20" s="111">
        <v>56.52</v>
      </c>
      <c r="R20" s="111">
        <v>0.86</v>
      </c>
      <c r="S20" s="142">
        <v>0</v>
      </c>
      <c r="T20" s="142">
        <v>0</v>
      </c>
      <c r="U20" s="142">
        <f t="shared" si="0"/>
        <v>296.74714761445409</v>
      </c>
      <c r="V20" s="142">
        <f t="shared" si="1"/>
        <v>296.74714761445409</v>
      </c>
      <c r="W20" s="142">
        <v>0</v>
      </c>
      <c r="X20" s="142">
        <f t="shared" si="2"/>
        <v>296.74714761445409</v>
      </c>
    </row>
    <row r="21" spans="1:24" ht="15.6" x14ac:dyDescent="0.3">
      <c r="A21" s="138" t="s">
        <v>14</v>
      </c>
      <c r="B21" s="111">
        <v>27.72</v>
      </c>
      <c r="C21" s="111">
        <v>30.84</v>
      </c>
      <c r="D21" s="111">
        <v>15.76</v>
      </c>
      <c r="E21" s="111">
        <v>1.62</v>
      </c>
      <c r="F21" s="111">
        <v>2.631970054325</v>
      </c>
      <c r="G21" s="111">
        <v>10.08</v>
      </c>
      <c r="H21" s="111">
        <v>19.12</v>
      </c>
      <c r="I21" s="111">
        <v>24.074999999999999</v>
      </c>
      <c r="J21" s="111">
        <v>47</v>
      </c>
      <c r="K21" s="111">
        <v>20.100000000000001</v>
      </c>
      <c r="L21" s="111">
        <v>1.77</v>
      </c>
      <c r="M21" s="111">
        <v>36.119999999999997</v>
      </c>
      <c r="N21" s="111">
        <v>0</v>
      </c>
      <c r="O21" s="111">
        <v>0</v>
      </c>
      <c r="P21" s="111">
        <v>2.895</v>
      </c>
      <c r="Q21" s="111">
        <v>55.9</v>
      </c>
      <c r="R21" s="111">
        <v>0.41</v>
      </c>
      <c r="S21" s="142">
        <v>0</v>
      </c>
      <c r="T21" s="142">
        <v>0</v>
      </c>
      <c r="U21" s="142">
        <f t="shared" si="0"/>
        <v>296.04197005432502</v>
      </c>
      <c r="V21" s="142">
        <f t="shared" si="1"/>
        <v>296.04197005432502</v>
      </c>
      <c r="W21" s="142">
        <v>0</v>
      </c>
      <c r="X21" s="142">
        <f t="shared" si="2"/>
        <v>296.04197005432502</v>
      </c>
    </row>
    <row r="22" spans="1:24" ht="15.6" x14ac:dyDescent="0.3">
      <c r="A22" s="138" t="s">
        <v>15</v>
      </c>
      <c r="B22" s="111">
        <v>30.88</v>
      </c>
      <c r="C22" s="111">
        <v>29.4</v>
      </c>
      <c r="D22" s="111">
        <v>10.66</v>
      </c>
      <c r="E22" s="111">
        <v>2.58</v>
      </c>
      <c r="F22" s="111">
        <v>2.7660055663508101</v>
      </c>
      <c r="G22" s="111">
        <v>12.72</v>
      </c>
      <c r="H22" s="111">
        <v>19.16</v>
      </c>
      <c r="I22" s="111">
        <v>26.234999999999999</v>
      </c>
      <c r="J22" s="111">
        <v>41.16</v>
      </c>
      <c r="K22" s="111">
        <v>17.399999999999999</v>
      </c>
      <c r="L22" s="111">
        <v>2.64</v>
      </c>
      <c r="M22" s="111">
        <v>35.28</v>
      </c>
      <c r="N22" s="111">
        <v>0</v>
      </c>
      <c r="O22" s="111">
        <v>0</v>
      </c>
      <c r="P22" s="111">
        <v>7.35</v>
      </c>
      <c r="Q22" s="111">
        <v>55.72</v>
      </c>
      <c r="R22" s="111">
        <v>1.03</v>
      </c>
      <c r="S22" s="142">
        <v>0</v>
      </c>
      <c r="T22" s="142">
        <v>0</v>
      </c>
      <c r="U22" s="142">
        <f t="shared" si="0"/>
        <v>294.98100556635075</v>
      </c>
      <c r="V22" s="142">
        <f t="shared" si="1"/>
        <v>294.98100556635075</v>
      </c>
      <c r="W22" s="142">
        <v>0</v>
      </c>
      <c r="X22" s="142">
        <f t="shared" si="2"/>
        <v>294.98100556635075</v>
      </c>
    </row>
    <row r="23" spans="1:24" ht="15.6" x14ac:dyDescent="0.3">
      <c r="A23" s="138" t="s">
        <v>16</v>
      </c>
      <c r="B23" s="111">
        <v>31.56</v>
      </c>
      <c r="C23" s="111">
        <v>26.04</v>
      </c>
      <c r="D23" s="111">
        <v>8.3800000000000008</v>
      </c>
      <c r="E23" s="111">
        <v>1</v>
      </c>
      <c r="F23" s="111">
        <v>3.1559270558804391</v>
      </c>
      <c r="G23" s="111">
        <v>10.56</v>
      </c>
      <c r="H23" s="111">
        <v>17.579999999999998</v>
      </c>
      <c r="I23" s="111">
        <v>28.65</v>
      </c>
      <c r="J23" s="111">
        <v>42.66</v>
      </c>
      <c r="K23" s="111">
        <v>16.2</v>
      </c>
      <c r="L23" s="111">
        <v>3.45</v>
      </c>
      <c r="M23" s="111">
        <v>35.659999999999997</v>
      </c>
      <c r="N23" s="111">
        <v>0</v>
      </c>
      <c r="O23" s="111">
        <v>0</v>
      </c>
      <c r="P23" s="111">
        <v>5.4450000000000003</v>
      </c>
      <c r="Q23" s="111">
        <v>53.02</v>
      </c>
      <c r="R23" s="111">
        <v>0.46</v>
      </c>
      <c r="S23" s="142">
        <v>0</v>
      </c>
      <c r="T23" s="142">
        <v>0</v>
      </c>
      <c r="U23" s="142">
        <f t="shared" si="0"/>
        <v>283.82092705588036</v>
      </c>
      <c r="V23" s="142">
        <f t="shared" si="1"/>
        <v>283.82092705588036</v>
      </c>
      <c r="W23" s="142">
        <v>0</v>
      </c>
      <c r="X23" s="142">
        <f t="shared" si="2"/>
        <v>283.82092705588036</v>
      </c>
    </row>
    <row r="24" spans="1:24" ht="15.6" x14ac:dyDescent="0.3">
      <c r="A24" s="138" t="s">
        <v>17</v>
      </c>
      <c r="B24" s="111">
        <v>32.32</v>
      </c>
      <c r="C24" s="111">
        <v>27.12</v>
      </c>
      <c r="D24" s="111">
        <v>14.64</v>
      </c>
      <c r="E24" s="111">
        <v>1.66</v>
      </c>
      <c r="F24" s="111">
        <v>3.4971083592188652</v>
      </c>
      <c r="G24" s="111">
        <v>9.0399999999999991</v>
      </c>
      <c r="H24" s="111">
        <v>17.14</v>
      </c>
      <c r="I24" s="111">
        <v>31.38</v>
      </c>
      <c r="J24" s="111">
        <v>45.02</v>
      </c>
      <c r="K24" s="111">
        <v>15.78</v>
      </c>
      <c r="L24" s="111">
        <v>2.64</v>
      </c>
      <c r="M24" s="111">
        <v>36.46</v>
      </c>
      <c r="N24" s="111">
        <v>0</v>
      </c>
      <c r="O24" s="111">
        <v>0</v>
      </c>
      <c r="P24" s="111">
        <v>5.4749999999999996</v>
      </c>
      <c r="Q24" s="111">
        <v>48.26</v>
      </c>
      <c r="R24" s="111">
        <v>2.16</v>
      </c>
      <c r="S24" s="142">
        <v>0</v>
      </c>
      <c r="T24" s="142">
        <v>0</v>
      </c>
      <c r="U24" s="142">
        <f t="shared" si="0"/>
        <v>292.59210835921891</v>
      </c>
      <c r="V24" s="142">
        <f t="shared" si="1"/>
        <v>292.59210835921891</v>
      </c>
      <c r="W24" s="142">
        <v>0</v>
      </c>
      <c r="X24" s="142">
        <f t="shared" si="2"/>
        <v>292.59210835921891</v>
      </c>
    </row>
    <row r="25" spans="1:24" ht="15.6" x14ac:dyDescent="0.3">
      <c r="A25" s="138" t="s">
        <v>18</v>
      </c>
      <c r="B25" s="111">
        <v>37.36</v>
      </c>
      <c r="C25" s="111">
        <v>34.200000000000003</v>
      </c>
      <c r="D25" s="111">
        <v>11.5</v>
      </c>
      <c r="E25" s="111">
        <v>2.2200000000000002</v>
      </c>
      <c r="F25" s="111">
        <v>3.2168522886194442</v>
      </c>
      <c r="G25" s="111">
        <v>9.8800000000000008</v>
      </c>
      <c r="H25" s="111">
        <v>14.48</v>
      </c>
      <c r="I25" s="111">
        <v>27.39</v>
      </c>
      <c r="J25" s="111">
        <v>29.6</v>
      </c>
      <c r="K25" s="111">
        <v>17.82</v>
      </c>
      <c r="L25" s="111">
        <v>2.19</v>
      </c>
      <c r="M25" s="111">
        <v>37.08</v>
      </c>
      <c r="N25" s="111">
        <v>0</v>
      </c>
      <c r="O25" s="111">
        <v>0</v>
      </c>
      <c r="P25" s="111">
        <v>1.5449999999999999</v>
      </c>
      <c r="Q25" s="111">
        <v>47.08</v>
      </c>
      <c r="R25" s="111">
        <v>1.05</v>
      </c>
      <c r="S25" s="142">
        <v>0</v>
      </c>
      <c r="T25" s="142">
        <v>0</v>
      </c>
      <c r="U25" s="142">
        <f t="shared" si="0"/>
        <v>276.61185228861945</v>
      </c>
      <c r="V25" s="142">
        <f t="shared" si="1"/>
        <v>276.61185228861945</v>
      </c>
      <c r="W25" s="142">
        <v>0</v>
      </c>
      <c r="X25" s="142">
        <f t="shared" si="2"/>
        <v>276.61185228861945</v>
      </c>
    </row>
    <row r="26" spans="1:24" ht="15.6" x14ac:dyDescent="0.3">
      <c r="A26" s="138" t="s">
        <v>19</v>
      </c>
      <c r="B26" s="111">
        <v>35.36</v>
      </c>
      <c r="C26" s="111">
        <v>32.22</v>
      </c>
      <c r="D26" s="111">
        <v>12.12</v>
      </c>
      <c r="E26" s="111">
        <v>2.1800000000000002</v>
      </c>
      <c r="F26" s="111">
        <v>2.7903756594464117</v>
      </c>
      <c r="G26" s="111">
        <v>9.7200000000000006</v>
      </c>
      <c r="H26" s="111">
        <v>10.92</v>
      </c>
      <c r="I26" s="111">
        <v>11.355</v>
      </c>
      <c r="J26" s="111">
        <v>27.24</v>
      </c>
      <c r="K26" s="111">
        <v>18.03</v>
      </c>
      <c r="L26" s="111">
        <v>2.64</v>
      </c>
      <c r="M26" s="111">
        <v>35.6</v>
      </c>
      <c r="N26" s="111">
        <v>0</v>
      </c>
      <c r="O26" s="111">
        <v>0</v>
      </c>
      <c r="P26" s="111">
        <v>5.3550000000000004</v>
      </c>
      <c r="Q26" s="111">
        <v>46</v>
      </c>
      <c r="R26" s="111">
        <v>0.65</v>
      </c>
      <c r="S26" s="142">
        <v>0</v>
      </c>
      <c r="T26" s="142">
        <v>0</v>
      </c>
      <c r="U26" s="142">
        <f t="shared" si="0"/>
        <v>252.18037565944641</v>
      </c>
      <c r="V26" s="142">
        <f t="shared" si="1"/>
        <v>252.18037565944641</v>
      </c>
      <c r="W26" s="142">
        <v>0</v>
      </c>
      <c r="X26" s="142">
        <f t="shared" si="2"/>
        <v>252.18037565944641</v>
      </c>
    </row>
    <row r="27" spans="1:24" ht="15.6" x14ac:dyDescent="0.3">
      <c r="A27" s="138" t="s">
        <v>20</v>
      </c>
      <c r="B27" s="111">
        <v>32.28</v>
      </c>
      <c r="C27" s="111">
        <v>30.9</v>
      </c>
      <c r="D27" s="111">
        <v>9.6999999999999993</v>
      </c>
      <c r="E27" s="111">
        <v>2.04</v>
      </c>
      <c r="F27" s="111">
        <v>2.8269307990898143</v>
      </c>
      <c r="G27" s="111">
        <v>7.16</v>
      </c>
      <c r="H27" s="111">
        <v>12.3</v>
      </c>
      <c r="I27" s="111">
        <v>7.02</v>
      </c>
      <c r="J27" s="111">
        <v>28.1</v>
      </c>
      <c r="K27" s="111">
        <v>16.53</v>
      </c>
      <c r="L27" s="111">
        <v>3.18</v>
      </c>
      <c r="M27" s="111">
        <v>35.56</v>
      </c>
      <c r="N27" s="111">
        <v>0</v>
      </c>
      <c r="O27" s="111">
        <v>0</v>
      </c>
      <c r="P27" s="111">
        <v>5.52</v>
      </c>
      <c r="Q27" s="111">
        <v>45.64</v>
      </c>
      <c r="R27" s="111">
        <v>0.59</v>
      </c>
      <c r="S27" s="142">
        <v>0</v>
      </c>
      <c r="T27" s="142">
        <v>0</v>
      </c>
      <c r="U27" s="142">
        <f t="shared" si="0"/>
        <v>239.34693079908985</v>
      </c>
      <c r="V27" s="142">
        <f t="shared" si="1"/>
        <v>239.34693079908985</v>
      </c>
      <c r="W27" s="142">
        <v>0</v>
      </c>
      <c r="X27" s="142">
        <f t="shared" si="2"/>
        <v>239.34693079908985</v>
      </c>
    </row>
    <row r="28" spans="1:24" ht="15.6" x14ac:dyDescent="0.3">
      <c r="A28" s="138" t="s">
        <v>21</v>
      </c>
      <c r="B28" s="111">
        <v>37.08</v>
      </c>
      <c r="C28" s="111">
        <v>27.6</v>
      </c>
      <c r="D28" s="111">
        <v>11.74</v>
      </c>
      <c r="E28" s="111">
        <v>1.46</v>
      </c>
      <c r="F28" s="111">
        <v>3.7408092901748837</v>
      </c>
      <c r="G28" s="111">
        <v>10</v>
      </c>
      <c r="H28" s="111">
        <v>7.8</v>
      </c>
      <c r="I28" s="111">
        <v>4.4850000000000003</v>
      </c>
      <c r="J28" s="111">
        <v>23.86</v>
      </c>
      <c r="K28" s="111">
        <v>15.84</v>
      </c>
      <c r="L28" s="111">
        <v>2.37</v>
      </c>
      <c r="M28" s="111">
        <v>36.1</v>
      </c>
      <c r="N28" s="111">
        <v>0</v>
      </c>
      <c r="O28" s="111">
        <v>0</v>
      </c>
      <c r="P28" s="111">
        <v>3.165</v>
      </c>
      <c r="Q28" s="111">
        <v>46.34</v>
      </c>
      <c r="R28" s="111">
        <v>0.55000000000000004</v>
      </c>
      <c r="S28" s="142">
        <v>0</v>
      </c>
      <c r="T28" s="142">
        <v>0</v>
      </c>
      <c r="U28" s="142">
        <f t="shared" si="0"/>
        <v>232.13080929017488</v>
      </c>
      <c r="V28" s="142">
        <f t="shared" si="1"/>
        <v>232.13080929017488</v>
      </c>
      <c r="W28" s="142">
        <v>0</v>
      </c>
      <c r="X28" s="142">
        <f t="shared" si="2"/>
        <v>232.13080929017488</v>
      </c>
    </row>
    <row r="29" spans="1:24" ht="15.6" x14ac:dyDescent="0.3">
      <c r="A29" s="138" t="s">
        <v>22</v>
      </c>
      <c r="B29" s="111">
        <v>40.520000000000003</v>
      </c>
      <c r="C29" s="111">
        <v>30.48</v>
      </c>
      <c r="D29" s="111">
        <v>12.56</v>
      </c>
      <c r="E29" s="111">
        <v>1.88</v>
      </c>
      <c r="F29" s="111">
        <v>3.8504747091050926</v>
      </c>
      <c r="G29" s="111">
        <v>10.8</v>
      </c>
      <c r="H29" s="111">
        <v>7.96</v>
      </c>
      <c r="I29" s="111">
        <v>2.52</v>
      </c>
      <c r="J29" s="111">
        <v>30.06</v>
      </c>
      <c r="K29" s="111">
        <v>18.66</v>
      </c>
      <c r="L29" s="111">
        <v>1.95</v>
      </c>
      <c r="M29" s="111">
        <v>36.24</v>
      </c>
      <c r="N29" s="111">
        <v>0</v>
      </c>
      <c r="O29" s="111">
        <v>0</v>
      </c>
      <c r="P29" s="111">
        <v>1.44</v>
      </c>
      <c r="Q29" s="111">
        <v>45.74</v>
      </c>
      <c r="R29" s="111">
        <v>1.25</v>
      </c>
      <c r="S29" s="142">
        <v>0</v>
      </c>
      <c r="T29" s="142">
        <v>0</v>
      </c>
      <c r="U29" s="142">
        <f t="shared" si="0"/>
        <v>245.91047470910507</v>
      </c>
      <c r="V29" s="142">
        <f t="shared" si="1"/>
        <v>245.91047470910507</v>
      </c>
      <c r="W29" s="142">
        <v>0</v>
      </c>
      <c r="X29" s="142">
        <f t="shared" si="2"/>
        <v>245.91047470910507</v>
      </c>
    </row>
    <row r="30" spans="1:24" ht="15.6" x14ac:dyDescent="0.3">
      <c r="A30" s="138" t="s">
        <v>23</v>
      </c>
      <c r="B30" s="111">
        <v>43.48</v>
      </c>
      <c r="C30" s="111">
        <v>31.02</v>
      </c>
      <c r="D30" s="111">
        <v>14.36</v>
      </c>
      <c r="E30" s="111">
        <v>1.36</v>
      </c>
      <c r="F30" s="111">
        <v>4.1551008728001149</v>
      </c>
      <c r="G30" s="111">
        <v>16.32</v>
      </c>
      <c r="H30" s="111">
        <v>4.72</v>
      </c>
      <c r="I30" s="111">
        <v>1.41</v>
      </c>
      <c r="J30" s="111">
        <v>28.66</v>
      </c>
      <c r="K30" s="111">
        <v>17.7</v>
      </c>
      <c r="L30" s="111">
        <v>1.77</v>
      </c>
      <c r="M30" s="111">
        <v>36</v>
      </c>
      <c r="N30" s="111">
        <v>0</v>
      </c>
      <c r="O30" s="111">
        <v>0</v>
      </c>
      <c r="P30" s="111">
        <v>1.4550000000000001</v>
      </c>
      <c r="Q30" s="111">
        <v>50.38</v>
      </c>
      <c r="R30" s="111">
        <v>0.76</v>
      </c>
      <c r="S30" s="142">
        <v>0</v>
      </c>
      <c r="T30" s="142">
        <v>0</v>
      </c>
      <c r="U30" s="142">
        <f t="shared" si="0"/>
        <v>253.5501008728001</v>
      </c>
      <c r="V30" s="142">
        <f t="shared" si="1"/>
        <v>253.5501008728001</v>
      </c>
      <c r="W30" s="142">
        <v>0</v>
      </c>
      <c r="X30" s="142">
        <f t="shared" si="2"/>
        <v>253.5501008728001</v>
      </c>
    </row>
    <row r="31" spans="1:24" ht="15.6" x14ac:dyDescent="0.3">
      <c r="A31" s="138" t="s">
        <v>24</v>
      </c>
      <c r="B31" s="111">
        <v>40.76</v>
      </c>
      <c r="C31" s="111">
        <v>32.700000000000003</v>
      </c>
      <c r="D31" s="111">
        <v>26.82</v>
      </c>
      <c r="E31" s="111">
        <v>2.64</v>
      </c>
      <c r="F31" s="111">
        <v>4.0941756400611098</v>
      </c>
      <c r="G31" s="111">
        <v>16.2</v>
      </c>
      <c r="H31" s="111">
        <v>5.18</v>
      </c>
      <c r="I31" s="111">
        <v>1.8149999999999999</v>
      </c>
      <c r="J31" s="111">
        <v>29.3</v>
      </c>
      <c r="K31" s="111">
        <v>17.309999999999999</v>
      </c>
      <c r="L31" s="111">
        <v>2.19</v>
      </c>
      <c r="M31" s="111">
        <v>35.54</v>
      </c>
      <c r="N31" s="111">
        <v>0</v>
      </c>
      <c r="O31" s="111">
        <v>0</v>
      </c>
      <c r="P31" s="111">
        <v>2.9550000000000001</v>
      </c>
      <c r="Q31" s="111">
        <v>54.16</v>
      </c>
      <c r="R31" s="111">
        <v>3.21</v>
      </c>
      <c r="S31" s="142">
        <v>0</v>
      </c>
      <c r="T31" s="142">
        <v>0</v>
      </c>
      <c r="U31" s="142">
        <f t="shared" si="0"/>
        <v>274.87417564006108</v>
      </c>
      <c r="V31" s="142">
        <f t="shared" si="1"/>
        <v>274.87417564006108</v>
      </c>
      <c r="W31" s="142">
        <v>0</v>
      </c>
      <c r="X31" s="142">
        <f t="shared" si="2"/>
        <v>274.87417564006108</v>
      </c>
    </row>
    <row r="32" spans="1:24" ht="15.6" x14ac:dyDescent="0.3">
      <c r="A32" s="138" t="s">
        <v>25</v>
      </c>
      <c r="B32" s="111">
        <v>41.24</v>
      </c>
      <c r="C32" s="111">
        <v>33.659999999999997</v>
      </c>
      <c r="D32" s="111">
        <v>33.82</v>
      </c>
      <c r="E32" s="111">
        <v>2.2200000000000002</v>
      </c>
      <c r="F32" s="111">
        <v>4.6912429209033562</v>
      </c>
      <c r="G32" s="111">
        <v>17.920000000000002</v>
      </c>
      <c r="H32" s="111">
        <v>3.82</v>
      </c>
      <c r="I32" s="111">
        <v>1.4850000000000001</v>
      </c>
      <c r="J32" s="111">
        <v>40.58</v>
      </c>
      <c r="K32" s="111">
        <v>19.89</v>
      </c>
      <c r="L32" s="111">
        <v>2.76</v>
      </c>
      <c r="M32" s="111">
        <v>37.26</v>
      </c>
      <c r="N32" s="111">
        <v>0</v>
      </c>
      <c r="O32" s="111">
        <v>0</v>
      </c>
      <c r="P32" s="111">
        <v>1.53</v>
      </c>
      <c r="Q32" s="111">
        <v>54.12</v>
      </c>
      <c r="R32" s="111">
        <v>1.44</v>
      </c>
      <c r="S32" s="142">
        <v>0</v>
      </c>
      <c r="T32" s="142">
        <v>0</v>
      </c>
      <c r="U32" s="142">
        <f t="shared" si="0"/>
        <v>296.43624292090328</v>
      </c>
      <c r="V32" s="142">
        <f t="shared" si="1"/>
        <v>296.43624292090328</v>
      </c>
      <c r="W32" s="142">
        <v>0</v>
      </c>
      <c r="X32" s="142">
        <f t="shared" si="2"/>
        <v>296.43624292090328</v>
      </c>
    </row>
    <row r="33" spans="1:24" ht="15.6" x14ac:dyDescent="0.3">
      <c r="A33" s="138" t="s">
        <v>26</v>
      </c>
      <c r="B33" s="111">
        <v>53.08</v>
      </c>
      <c r="C33" s="111">
        <v>38.64</v>
      </c>
      <c r="D33" s="111">
        <v>32.64</v>
      </c>
      <c r="E33" s="111">
        <v>3.64</v>
      </c>
      <c r="F33" s="111">
        <v>4.1063606866089115</v>
      </c>
      <c r="G33" s="111">
        <v>19.36</v>
      </c>
      <c r="H33" s="111">
        <v>5.34</v>
      </c>
      <c r="I33" s="111">
        <v>1.1399999999999999</v>
      </c>
      <c r="J33" s="111">
        <v>43.22</v>
      </c>
      <c r="K33" s="111">
        <v>18.84</v>
      </c>
      <c r="L33" s="111">
        <v>3.3</v>
      </c>
      <c r="M33" s="111">
        <v>36.5</v>
      </c>
      <c r="N33" s="111">
        <v>0</v>
      </c>
      <c r="O33" s="111">
        <v>0</v>
      </c>
      <c r="P33" s="111">
        <v>1.9650000000000001</v>
      </c>
      <c r="Q33" s="111">
        <v>54.14</v>
      </c>
      <c r="R33" s="111">
        <v>2.1800000000000002</v>
      </c>
      <c r="S33" s="142">
        <v>0</v>
      </c>
      <c r="T33" s="142">
        <v>0</v>
      </c>
      <c r="U33" s="142">
        <f t="shared" si="0"/>
        <v>318.09136068660894</v>
      </c>
      <c r="V33" s="142">
        <f t="shared" si="1"/>
        <v>318.09136068660894</v>
      </c>
      <c r="W33" s="142">
        <v>0</v>
      </c>
      <c r="X33" s="142">
        <f t="shared" si="2"/>
        <v>318.09136068660894</v>
      </c>
    </row>
    <row r="34" spans="1:24" ht="15.6" x14ac:dyDescent="0.3">
      <c r="A34" s="138" t="s">
        <v>27</v>
      </c>
      <c r="B34" s="111">
        <v>57.12</v>
      </c>
      <c r="C34" s="111">
        <v>44.82</v>
      </c>
      <c r="D34" s="111">
        <v>18.22</v>
      </c>
      <c r="E34" s="111">
        <v>4.0999999999999996</v>
      </c>
      <c r="F34" s="111">
        <v>3.9723251745831005</v>
      </c>
      <c r="G34" s="111">
        <v>19.12</v>
      </c>
      <c r="H34" s="111">
        <v>6.48</v>
      </c>
      <c r="I34" s="111">
        <v>1.335</v>
      </c>
      <c r="J34" s="111">
        <v>45.12</v>
      </c>
      <c r="K34" s="111">
        <v>18.149999999999999</v>
      </c>
      <c r="L34" s="111">
        <v>2.94</v>
      </c>
      <c r="M34" s="111">
        <v>37.840000000000003</v>
      </c>
      <c r="N34" s="111">
        <v>0</v>
      </c>
      <c r="O34" s="111">
        <v>0</v>
      </c>
      <c r="P34" s="111">
        <v>7.41</v>
      </c>
      <c r="Q34" s="111">
        <v>50.46</v>
      </c>
      <c r="R34" s="111">
        <v>0.67</v>
      </c>
      <c r="S34" s="142">
        <v>0</v>
      </c>
      <c r="T34" s="142">
        <v>0</v>
      </c>
      <c r="U34" s="142">
        <f t="shared" si="0"/>
        <v>317.75732517458312</v>
      </c>
      <c r="V34" s="142">
        <f t="shared" si="1"/>
        <v>317.75732517458312</v>
      </c>
      <c r="W34" s="142">
        <v>0</v>
      </c>
      <c r="X34" s="142">
        <f t="shared" si="2"/>
        <v>317.75732517458312</v>
      </c>
    </row>
    <row r="35" spans="1:24" ht="15.6" x14ac:dyDescent="0.3">
      <c r="A35" s="138" t="s">
        <v>28</v>
      </c>
      <c r="B35" s="111">
        <v>47.76</v>
      </c>
      <c r="C35" s="111">
        <v>39.54</v>
      </c>
      <c r="D35" s="111">
        <v>13</v>
      </c>
      <c r="E35" s="111">
        <v>3.74</v>
      </c>
      <c r="F35" s="111">
        <v>4.1063606866089115</v>
      </c>
      <c r="G35" s="111">
        <v>17.079999999999998</v>
      </c>
      <c r="H35" s="111">
        <v>4.66</v>
      </c>
      <c r="I35" s="111">
        <v>1.7549999999999999</v>
      </c>
      <c r="J35" s="111">
        <v>38.380000000000003</v>
      </c>
      <c r="K35" s="111">
        <v>13.74</v>
      </c>
      <c r="L35" s="111">
        <v>2.61</v>
      </c>
      <c r="M35" s="111">
        <v>38.479999999999997</v>
      </c>
      <c r="N35" s="111">
        <v>0</v>
      </c>
      <c r="O35" s="111">
        <v>0</v>
      </c>
      <c r="P35" s="111">
        <v>5.8650000000000002</v>
      </c>
      <c r="Q35" s="111">
        <v>44.5</v>
      </c>
      <c r="R35" s="111">
        <v>0.71</v>
      </c>
      <c r="S35" s="142">
        <v>0</v>
      </c>
      <c r="T35" s="142">
        <v>0</v>
      </c>
      <c r="U35" s="142">
        <f t="shared" si="0"/>
        <v>275.92636068660892</v>
      </c>
      <c r="V35" s="142">
        <f t="shared" si="1"/>
        <v>275.92636068660892</v>
      </c>
      <c r="W35" s="142">
        <v>0</v>
      </c>
      <c r="X35" s="142">
        <f t="shared" si="2"/>
        <v>275.92636068660892</v>
      </c>
    </row>
    <row r="36" spans="1:24" ht="15.6" x14ac:dyDescent="0.3">
      <c r="A36" s="138" t="s">
        <v>29</v>
      </c>
      <c r="B36" s="111">
        <v>37.92</v>
      </c>
      <c r="C36" s="111">
        <v>37.200000000000003</v>
      </c>
      <c r="D36" s="111">
        <v>7.04</v>
      </c>
      <c r="E36" s="111">
        <v>1.96</v>
      </c>
      <c r="F36" s="111">
        <v>3.9113999418440963</v>
      </c>
      <c r="G36" s="111">
        <v>14.2</v>
      </c>
      <c r="H36" s="111">
        <v>3.58</v>
      </c>
      <c r="I36" s="111">
        <v>1.5449999999999999</v>
      </c>
      <c r="J36" s="111">
        <v>31.34</v>
      </c>
      <c r="K36" s="111">
        <v>12.54</v>
      </c>
      <c r="L36" s="111">
        <v>2.19</v>
      </c>
      <c r="M36" s="111">
        <v>38.94</v>
      </c>
      <c r="N36" s="111">
        <v>0</v>
      </c>
      <c r="O36" s="111">
        <v>0</v>
      </c>
      <c r="P36" s="111">
        <v>7.3949999999999996</v>
      </c>
      <c r="Q36" s="111">
        <v>21.88</v>
      </c>
      <c r="R36" s="111">
        <v>0.71</v>
      </c>
      <c r="S36" s="142">
        <v>0</v>
      </c>
      <c r="T36" s="142">
        <v>0</v>
      </c>
      <c r="U36" s="142">
        <f t="shared" si="0"/>
        <v>222.35139994184411</v>
      </c>
      <c r="V36" s="142">
        <f t="shared" si="1"/>
        <v>222.35139994184411</v>
      </c>
      <c r="W36" s="142">
        <v>0</v>
      </c>
      <c r="X36" s="142">
        <f t="shared" si="2"/>
        <v>222.35139994184411</v>
      </c>
    </row>
    <row r="37" spans="1:24" ht="82.8" x14ac:dyDescent="0.25">
      <c r="A37" s="66" t="s">
        <v>1149</v>
      </c>
      <c r="B37" s="67">
        <f>SUM(B13:B36)</f>
        <v>843.80000000000007</v>
      </c>
      <c r="C37" s="67">
        <f t="shared" ref="C37:X37" si="3">SUM(C13:C36)</f>
        <v>708.84</v>
      </c>
      <c r="D37" s="67">
        <f t="shared" si="3"/>
        <v>382.42</v>
      </c>
      <c r="E37" s="67">
        <f t="shared" si="3"/>
        <v>51.660000000000004</v>
      </c>
      <c r="F37" s="67">
        <f t="shared" si="3"/>
        <v>85.161290322580641</v>
      </c>
      <c r="G37" s="67">
        <f t="shared" si="3"/>
        <v>292.15999999999997</v>
      </c>
      <c r="H37" s="67">
        <f t="shared" si="3"/>
        <v>194.94000000000003</v>
      </c>
      <c r="I37" s="67">
        <f t="shared" si="3"/>
        <v>203.27999999999997</v>
      </c>
      <c r="J37" s="67">
        <f t="shared" si="3"/>
        <v>783.52</v>
      </c>
      <c r="K37" s="67">
        <f t="shared" si="3"/>
        <v>374.06999999999994</v>
      </c>
      <c r="L37" s="67">
        <f t="shared" si="3"/>
        <v>55.11</v>
      </c>
      <c r="M37" s="67">
        <f t="shared" si="3"/>
        <v>772.63999999999987</v>
      </c>
      <c r="N37" s="67">
        <f t="shared" si="3"/>
        <v>0</v>
      </c>
      <c r="O37" s="67">
        <f t="shared" si="3"/>
        <v>0</v>
      </c>
      <c r="P37" s="67">
        <f t="shared" si="3"/>
        <v>86.729999999999976</v>
      </c>
      <c r="Q37" s="67">
        <f t="shared" si="3"/>
        <v>1033.1600000000001</v>
      </c>
      <c r="R37" s="67">
        <f t="shared" si="3"/>
        <v>23.800000000000008</v>
      </c>
      <c r="S37" s="67">
        <f t="shared" si="3"/>
        <v>0</v>
      </c>
      <c r="T37" s="67">
        <f t="shared" si="3"/>
        <v>0</v>
      </c>
      <c r="U37" s="67">
        <f t="shared" si="3"/>
        <v>5891.2912903225806</v>
      </c>
      <c r="V37" s="67">
        <f t="shared" si="3"/>
        <v>5891.2912903225806</v>
      </c>
      <c r="W37" s="67">
        <f t="shared" si="3"/>
        <v>0</v>
      </c>
      <c r="X37" s="67">
        <f t="shared" si="3"/>
        <v>5891.2912903225806</v>
      </c>
    </row>
    <row r="39" spans="1:24" ht="29.4" customHeight="1" x14ac:dyDescent="0.35">
      <c r="A39" s="238" t="s">
        <v>1151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</sheetData>
  <mergeCells count="28">
    <mergeCell ref="A2:B2"/>
    <mergeCell ref="C2:X2"/>
    <mergeCell ref="A3:A9"/>
    <mergeCell ref="B3:B9"/>
    <mergeCell ref="C3:C9"/>
    <mergeCell ref="D3:D9"/>
    <mergeCell ref="E3:E9"/>
    <mergeCell ref="F3:F9"/>
    <mergeCell ref="G3:G9"/>
    <mergeCell ref="X3:X9"/>
    <mergeCell ref="S5:S9"/>
    <mergeCell ref="T5:T9"/>
    <mergeCell ref="U5:U9"/>
    <mergeCell ref="H3:H9"/>
    <mergeCell ref="I3:I9"/>
    <mergeCell ref="A39:T39"/>
    <mergeCell ref="V3:V9"/>
    <mergeCell ref="W3:W9"/>
    <mergeCell ref="O3:O9"/>
    <mergeCell ref="P3:P9"/>
    <mergeCell ref="Q3:Q9"/>
    <mergeCell ref="R3:R9"/>
    <mergeCell ref="S3:U4"/>
    <mergeCell ref="J3:J9"/>
    <mergeCell ref="K3:K9"/>
    <mergeCell ref="L3:L9"/>
    <mergeCell ref="M3:M9"/>
    <mergeCell ref="N3:N9"/>
  </mergeCells>
  <conditionalFormatting sqref="B10:R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104"/>
  <sheetViews>
    <sheetView view="pageBreakPreview" topLeftCell="A24" zoomScale="60" zoomScaleNormal="55" workbookViewId="0">
      <selection activeCell="C46" sqref="C46"/>
    </sheetView>
  </sheetViews>
  <sheetFormatPr defaultColWidth="9.21875" defaultRowHeight="13.8" x14ac:dyDescent="0.25"/>
  <cols>
    <col min="1" max="1" width="16.44140625" style="34" customWidth="1"/>
    <col min="2" max="58" width="14.21875" style="35" customWidth="1"/>
    <col min="59" max="59" width="14.21875" style="34" customWidth="1"/>
    <col min="60" max="61" width="14.21875" style="35" customWidth="1"/>
    <col min="62" max="64" width="14.21875" style="34" customWidth="1"/>
    <col min="65" max="66" width="14.21875" style="35" customWidth="1"/>
    <col min="67" max="68" width="14.21875" style="34" customWidth="1"/>
    <col min="69" max="16384" width="9.21875" style="34"/>
  </cols>
  <sheetData>
    <row r="1" spans="1:16380" s="84" customFormat="1" ht="26.25" customHeight="1" x14ac:dyDescent="0.25">
      <c r="A1" s="240" t="s">
        <v>1167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</row>
    <row r="2" spans="1:16380" s="84" customFormat="1" ht="24.75" customHeight="1" x14ac:dyDescent="0.25">
      <c r="A2" s="89" t="s">
        <v>1054</v>
      </c>
      <c r="B2" s="232" t="s">
        <v>1153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4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2"/>
      <c r="CV2" s="32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2"/>
      <c r="ED2" s="32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2"/>
      <c r="GT2" s="32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2"/>
      <c r="IB2" s="32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2"/>
      <c r="JJ2" s="32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2"/>
      <c r="KR2" s="32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2"/>
      <c r="LZ2" s="32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2"/>
      <c r="NH2" s="32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2"/>
      <c r="OP2" s="32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2"/>
      <c r="PX2" s="32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2"/>
      <c r="RF2" s="32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2"/>
      <c r="SN2" s="32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2"/>
      <c r="TV2" s="32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2"/>
      <c r="VD2" s="32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2"/>
      <c r="WL2" s="32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2"/>
      <c r="XT2" s="32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2"/>
      <c r="ZB2" s="32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2"/>
      <c r="AAJ2" s="32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2"/>
      <c r="ABR2" s="32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2"/>
      <c r="ACZ2" s="32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2"/>
      <c r="AEH2" s="32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2"/>
      <c r="AFP2" s="32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2"/>
      <c r="AGX2" s="32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2"/>
      <c r="AIF2" s="32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2"/>
      <c r="AJN2" s="32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2"/>
      <c r="AKV2" s="32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2"/>
      <c r="AMD2" s="32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2"/>
      <c r="ANL2" s="32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2"/>
      <c r="AOT2" s="32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2"/>
      <c r="AQB2" s="32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2"/>
      <c r="ARJ2" s="32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2"/>
      <c r="ASR2" s="32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2"/>
      <c r="ATZ2" s="32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2"/>
      <c r="AVH2" s="32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2"/>
      <c r="AWP2" s="32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2"/>
      <c r="AXX2" s="32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2"/>
      <c r="AZF2" s="32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2"/>
      <c r="BAN2" s="32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2"/>
      <c r="BBV2" s="32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2"/>
      <c r="BDD2" s="32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2"/>
      <c r="BEL2" s="32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2"/>
      <c r="BFT2" s="32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2"/>
      <c r="BHB2" s="32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2"/>
      <c r="BIJ2" s="32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2"/>
      <c r="BJR2" s="32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2"/>
      <c r="BKZ2" s="32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2"/>
      <c r="BMH2" s="32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2"/>
      <c r="BNP2" s="32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2"/>
      <c r="BOX2" s="32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2"/>
      <c r="BQF2" s="32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2"/>
      <c r="BRN2" s="32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2"/>
      <c r="BSV2" s="32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2"/>
      <c r="BUD2" s="32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2"/>
      <c r="BVL2" s="32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2"/>
      <c r="BWT2" s="32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2"/>
      <c r="BYB2" s="32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2"/>
      <c r="BZJ2" s="32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2"/>
      <c r="CAR2" s="32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2"/>
      <c r="CBZ2" s="32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2"/>
      <c r="CDH2" s="32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2"/>
      <c r="CEP2" s="32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2"/>
      <c r="CFX2" s="32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2"/>
      <c r="CHF2" s="32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2"/>
      <c r="CIN2" s="32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2"/>
      <c r="CJV2" s="32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2"/>
      <c r="CLD2" s="32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2"/>
      <c r="CML2" s="32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2"/>
      <c r="CNT2" s="32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2"/>
      <c r="CPB2" s="32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2"/>
      <c r="CQJ2" s="32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2"/>
      <c r="CRR2" s="32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2"/>
      <c r="CSZ2" s="32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2"/>
      <c r="CUH2" s="32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2"/>
      <c r="CVP2" s="32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2"/>
      <c r="CWX2" s="32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2"/>
      <c r="CYF2" s="32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2"/>
      <c r="CZN2" s="32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2"/>
      <c r="DAV2" s="32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2"/>
      <c r="DCD2" s="32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2"/>
      <c r="DDL2" s="32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2"/>
      <c r="DET2" s="32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2"/>
      <c r="DGB2" s="32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2"/>
      <c r="DHJ2" s="32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2"/>
      <c r="DIR2" s="32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2"/>
      <c r="DJZ2" s="32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2"/>
      <c r="DLH2" s="32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2"/>
      <c r="DMP2" s="32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2"/>
      <c r="DNX2" s="32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2"/>
      <c r="DPF2" s="32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2"/>
      <c r="DQN2" s="32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2"/>
      <c r="DRV2" s="32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2"/>
      <c r="DTD2" s="32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2"/>
      <c r="DUL2" s="32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2"/>
      <c r="DVT2" s="32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2"/>
      <c r="DXB2" s="32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2"/>
      <c r="DYJ2" s="32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2"/>
      <c r="DZR2" s="32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2"/>
      <c r="EAZ2" s="32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2"/>
      <c r="ECH2" s="32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2"/>
      <c r="EDP2" s="32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2"/>
      <c r="EEX2" s="32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2"/>
      <c r="EGF2" s="32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2"/>
      <c r="EHN2" s="32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2"/>
      <c r="EIV2" s="32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2"/>
      <c r="EKD2" s="32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2"/>
      <c r="ELL2" s="32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2"/>
      <c r="EMT2" s="32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2"/>
      <c r="EOB2" s="32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2"/>
      <c r="EPJ2" s="32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2"/>
      <c r="EQR2" s="32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2"/>
      <c r="ERZ2" s="32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2"/>
      <c r="ETH2" s="32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2"/>
      <c r="EUP2" s="32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2"/>
      <c r="EVX2" s="32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2"/>
      <c r="EXF2" s="32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2"/>
      <c r="EYN2" s="32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2"/>
      <c r="EZV2" s="32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2"/>
      <c r="FBD2" s="32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2"/>
      <c r="FCL2" s="32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2"/>
      <c r="FDT2" s="32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2"/>
      <c r="FFB2" s="32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2"/>
      <c r="FGJ2" s="32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2"/>
      <c r="FHR2" s="32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2"/>
      <c r="FIZ2" s="32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2"/>
      <c r="FKH2" s="32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2"/>
      <c r="FLP2" s="32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2"/>
      <c r="FMX2" s="32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2"/>
      <c r="FOF2" s="32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2"/>
      <c r="FPN2" s="32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2"/>
      <c r="FQV2" s="32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2"/>
      <c r="FSD2" s="32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2"/>
      <c r="FTL2" s="32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2"/>
      <c r="FUT2" s="32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2"/>
      <c r="FWB2" s="32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2"/>
      <c r="FXJ2" s="32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2"/>
      <c r="FYR2" s="32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2"/>
      <c r="FZZ2" s="32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2"/>
      <c r="GBH2" s="32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2"/>
      <c r="GCP2" s="32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2"/>
      <c r="GDX2" s="32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2"/>
      <c r="GFF2" s="32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2"/>
      <c r="GGN2" s="32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2"/>
      <c r="GHV2" s="32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2"/>
      <c r="GJD2" s="32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2"/>
      <c r="GKL2" s="32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2"/>
      <c r="GLT2" s="32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2"/>
      <c r="GNB2" s="32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2"/>
      <c r="GOJ2" s="32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2"/>
      <c r="GPR2" s="32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2"/>
      <c r="GQZ2" s="32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2"/>
      <c r="GSH2" s="32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2"/>
      <c r="GTP2" s="32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2"/>
      <c r="GUX2" s="32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2"/>
      <c r="GWF2" s="32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2"/>
      <c r="GXN2" s="32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2"/>
      <c r="GYV2" s="32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2"/>
      <c r="HAD2" s="32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2"/>
      <c r="HBL2" s="32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2"/>
      <c r="HCT2" s="32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2"/>
      <c r="HEB2" s="32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2"/>
      <c r="HFJ2" s="32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2"/>
      <c r="HGR2" s="32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2"/>
      <c r="HHZ2" s="32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2"/>
      <c r="HJH2" s="32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2"/>
      <c r="HKP2" s="32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2"/>
      <c r="HLX2" s="32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2"/>
      <c r="HNF2" s="32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2"/>
      <c r="HON2" s="32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2"/>
      <c r="HPV2" s="32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2"/>
      <c r="HRD2" s="32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2"/>
      <c r="HSL2" s="32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2"/>
      <c r="HTT2" s="32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2"/>
      <c r="HVB2" s="32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2"/>
      <c r="HWJ2" s="32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2"/>
      <c r="HXR2" s="32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2"/>
      <c r="HYZ2" s="32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2"/>
      <c r="IAH2" s="32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2"/>
      <c r="IBP2" s="32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2"/>
      <c r="ICX2" s="32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2"/>
      <c r="IEF2" s="32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2"/>
      <c r="IFN2" s="32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2"/>
      <c r="IGV2" s="32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2"/>
      <c r="IID2" s="32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2"/>
      <c r="IJL2" s="32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2"/>
      <c r="IKT2" s="32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2"/>
      <c r="IMB2" s="32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2"/>
      <c r="INJ2" s="32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2"/>
      <c r="IOR2" s="32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2"/>
      <c r="IPZ2" s="32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2"/>
      <c r="IRH2" s="32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2"/>
      <c r="ISP2" s="32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2"/>
      <c r="ITX2" s="32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2"/>
      <c r="IVF2" s="32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2"/>
      <c r="IWN2" s="32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2"/>
      <c r="IXV2" s="32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2"/>
      <c r="IZD2" s="32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2"/>
      <c r="JAL2" s="32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2"/>
      <c r="JBT2" s="32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2"/>
      <c r="JDB2" s="32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2"/>
      <c r="JEJ2" s="32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2"/>
      <c r="JFR2" s="32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2"/>
      <c r="JGZ2" s="32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2"/>
      <c r="JIH2" s="32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2"/>
      <c r="JJP2" s="32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2"/>
      <c r="JKX2" s="32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2"/>
      <c r="JMF2" s="32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2"/>
      <c r="JNN2" s="32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2"/>
      <c r="JOV2" s="32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2"/>
      <c r="JQD2" s="32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2"/>
      <c r="JRL2" s="32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2"/>
      <c r="JST2" s="32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2"/>
      <c r="JUB2" s="32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2"/>
      <c r="JVJ2" s="32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2"/>
      <c r="JWR2" s="32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2"/>
      <c r="JXZ2" s="32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2"/>
      <c r="JZH2" s="32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2"/>
      <c r="KAP2" s="32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2"/>
      <c r="KBX2" s="32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2"/>
      <c r="KDF2" s="32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2"/>
      <c r="KEN2" s="32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2"/>
      <c r="KFV2" s="32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2"/>
      <c r="KHD2" s="32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2"/>
      <c r="KIL2" s="32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2"/>
      <c r="KJT2" s="32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2"/>
      <c r="KLB2" s="32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2"/>
      <c r="KMJ2" s="32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2"/>
      <c r="KNR2" s="32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2"/>
      <c r="KOZ2" s="32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2"/>
      <c r="KQH2" s="32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2"/>
      <c r="KRP2" s="32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2"/>
      <c r="KSX2" s="32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2"/>
      <c r="KUF2" s="32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2"/>
      <c r="KVN2" s="32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2"/>
      <c r="KWV2" s="32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2"/>
      <c r="KYD2" s="32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2"/>
      <c r="KZL2" s="32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2"/>
      <c r="LAT2" s="32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2"/>
      <c r="LCB2" s="32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2"/>
      <c r="LDJ2" s="32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2"/>
      <c r="LER2" s="32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2"/>
      <c r="LFZ2" s="32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2"/>
      <c r="LHH2" s="32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2"/>
      <c r="LIP2" s="32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2"/>
      <c r="LJX2" s="32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2"/>
      <c r="LLF2" s="32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2"/>
      <c r="LMN2" s="32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2"/>
      <c r="LNV2" s="32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2"/>
      <c r="LPD2" s="32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2"/>
      <c r="LQL2" s="32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2"/>
      <c r="LRT2" s="32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2"/>
      <c r="LTB2" s="32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2"/>
      <c r="LUJ2" s="32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2"/>
      <c r="LVR2" s="32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2"/>
      <c r="LWZ2" s="32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2"/>
      <c r="LYH2" s="32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2"/>
      <c r="LZP2" s="32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2"/>
      <c r="MAX2" s="32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2"/>
      <c r="MCF2" s="32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2"/>
      <c r="MDN2" s="32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2"/>
      <c r="MEV2" s="32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2"/>
      <c r="MGD2" s="32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2"/>
      <c r="MHL2" s="32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2"/>
      <c r="MIT2" s="32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2"/>
      <c r="MKB2" s="32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2"/>
      <c r="MLJ2" s="32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2"/>
      <c r="MMR2" s="32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2"/>
      <c r="MNZ2" s="32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2"/>
      <c r="MPH2" s="32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2"/>
      <c r="MQP2" s="32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2"/>
      <c r="MRX2" s="32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2"/>
      <c r="MTF2" s="32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2"/>
      <c r="MUN2" s="32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2"/>
      <c r="MVV2" s="32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2"/>
      <c r="MXD2" s="32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2"/>
      <c r="MYL2" s="32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2"/>
      <c r="MZT2" s="32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2"/>
      <c r="NBB2" s="32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2"/>
      <c r="NCJ2" s="32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2"/>
      <c r="NDR2" s="32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2"/>
      <c r="NEZ2" s="32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2"/>
      <c r="NGH2" s="32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2"/>
      <c r="NHP2" s="32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2"/>
      <c r="NIX2" s="32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2"/>
      <c r="NKF2" s="32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2"/>
      <c r="NLN2" s="32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2"/>
      <c r="NMV2" s="32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2"/>
      <c r="NOD2" s="32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2"/>
      <c r="NPL2" s="32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2"/>
      <c r="NQT2" s="32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2"/>
      <c r="NSB2" s="32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2"/>
      <c r="NTJ2" s="32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2"/>
      <c r="NUR2" s="32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2"/>
      <c r="NVZ2" s="32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2"/>
      <c r="NXH2" s="32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2"/>
      <c r="NYP2" s="32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2"/>
      <c r="NZX2" s="32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2"/>
      <c r="OBF2" s="32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2"/>
      <c r="OCN2" s="32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2"/>
      <c r="ODV2" s="32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2"/>
      <c r="OFD2" s="32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2"/>
      <c r="OGL2" s="32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2"/>
      <c r="OHT2" s="32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2"/>
      <c r="OJB2" s="32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2"/>
      <c r="OKJ2" s="32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2"/>
      <c r="OLR2" s="32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2"/>
      <c r="OMZ2" s="32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2"/>
      <c r="OOH2" s="32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2"/>
      <c r="OPP2" s="32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2"/>
      <c r="OQX2" s="32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2"/>
      <c r="OSF2" s="32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2"/>
      <c r="OTN2" s="32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2"/>
      <c r="OUV2" s="32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2"/>
      <c r="OWD2" s="32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2"/>
      <c r="OXL2" s="32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2"/>
      <c r="OYT2" s="32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2"/>
      <c r="PAB2" s="32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2"/>
      <c r="PBJ2" s="32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2"/>
      <c r="PCR2" s="32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2"/>
      <c r="PDZ2" s="32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2"/>
      <c r="PFH2" s="32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2"/>
      <c r="PGP2" s="32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2"/>
      <c r="PHX2" s="32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2"/>
      <c r="PJF2" s="32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2"/>
      <c r="PKN2" s="32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2"/>
      <c r="PLV2" s="32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2"/>
      <c r="PND2" s="32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2"/>
      <c r="POL2" s="32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2"/>
      <c r="PPT2" s="32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2"/>
      <c r="PRB2" s="32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2"/>
      <c r="PSJ2" s="32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2"/>
      <c r="PTR2" s="32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2"/>
      <c r="PUZ2" s="32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2"/>
      <c r="PWH2" s="32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2"/>
      <c r="PXP2" s="32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2"/>
      <c r="PYX2" s="32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2"/>
      <c r="QAF2" s="32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2"/>
      <c r="QBN2" s="32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2"/>
      <c r="QCV2" s="32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2"/>
      <c r="QED2" s="32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2"/>
      <c r="QFL2" s="32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2"/>
      <c r="QGT2" s="32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2"/>
      <c r="QIB2" s="32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2"/>
      <c r="QJJ2" s="32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2"/>
      <c r="QKR2" s="32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2"/>
      <c r="QLZ2" s="32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2"/>
      <c r="QNH2" s="32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2"/>
      <c r="QOP2" s="32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2"/>
      <c r="QPX2" s="32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2"/>
      <c r="QRF2" s="32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2"/>
      <c r="QSN2" s="32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2"/>
      <c r="QTV2" s="32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2"/>
      <c r="QVD2" s="32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2"/>
      <c r="QWL2" s="32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2"/>
      <c r="QXT2" s="32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2"/>
      <c r="QZB2" s="32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2"/>
      <c r="RAJ2" s="32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2"/>
      <c r="RBR2" s="32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2"/>
      <c r="RCZ2" s="32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2"/>
      <c r="REH2" s="32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2"/>
      <c r="RFP2" s="32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2"/>
      <c r="RGX2" s="32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2"/>
      <c r="RIF2" s="32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2"/>
      <c r="RJN2" s="32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2"/>
      <c r="RKV2" s="32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2"/>
      <c r="RMD2" s="32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2"/>
      <c r="RNL2" s="32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2"/>
      <c r="ROT2" s="32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2"/>
      <c r="RQB2" s="32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2"/>
      <c r="RRJ2" s="32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2"/>
      <c r="RSR2" s="32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2"/>
      <c r="RTZ2" s="32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2"/>
      <c r="RVH2" s="32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2"/>
      <c r="RWP2" s="32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2"/>
      <c r="RXX2" s="32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2"/>
      <c r="RZF2" s="32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2"/>
      <c r="SAN2" s="32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2"/>
      <c r="SBV2" s="32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2"/>
      <c r="SDD2" s="32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2"/>
      <c r="SEL2" s="32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2"/>
      <c r="SFT2" s="32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2"/>
      <c r="SHB2" s="32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2"/>
      <c r="SIJ2" s="32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2"/>
      <c r="SJR2" s="32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2"/>
      <c r="SKZ2" s="32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2"/>
      <c r="SMH2" s="32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2"/>
      <c r="SNP2" s="32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2"/>
      <c r="SOX2" s="32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2"/>
      <c r="SQF2" s="32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2"/>
      <c r="SRN2" s="32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2"/>
      <c r="SSV2" s="32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2"/>
      <c r="SUD2" s="32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2"/>
      <c r="SVL2" s="32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2"/>
      <c r="SWT2" s="32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2"/>
      <c r="SYB2" s="32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2"/>
      <c r="SZJ2" s="32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2"/>
      <c r="TAR2" s="32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2"/>
      <c r="TBZ2" s="32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2"/>
      <c r="TDH2" s="32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2"/>
      <c r="TEP2" s="32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2"/>
      <c r="TFX2" s="32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2"/>
      <c r="THF2" s="32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2"/>
      <c r="TIN2" s="32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2"/>
      <c r="TJV2" s="32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2"/>
      <c r="TLD2" s="32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2"/>
      <c r="TML2" s="32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2"/>
      <c r="TNT2" s="32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2"/>
      <c r="TPB2" s="32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2"/>
      <c r="TQJ2" s="32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2"/>
      <c r="TRR2" s="32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2"/>
      <c r="TSZ2" s="32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2"/>
      <c r="TUH2" s="32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2"/>
      <c r="TVP2" s="32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2"/>
      <c r="TWX2" s="32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2"/>
      <c r="TYF2" s="32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2"/>
      <c r="TZN2" s="32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2"/>
      <c r="UAV2" s="32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2"/>
      <c r="UCD2" s="32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2"/>
      <c r="UDL2" s="32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2"/>
      <c r="UET2" s="32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2"/>
      <c r="UGB2" s="32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2"/>
      <c r="UHJ2" s="32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2"/>
      <c r="UIR2" s="32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2"/>
      <c r="UJZ2" s="32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2"/>
      <c r="ULH2" s="32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2"/>
      <c r="UMP2" s="32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2"/>
      <c r="UNX2" s="32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2"/>
      <c r="UPF2" s="32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2"/>
      <c r="UQN2" s="32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2"/>
      <c r="URV2" s="32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2"/>
      <c r="UTD2" s="32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2"/>
      <c r="UUL2" s="32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2"/>
      <c r="UVT2" s="32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2"/>
      <c r="UXB2" s="32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2"/>
      <c r="UYJ2" s="32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2"/>
      <c r="UZR2" s="32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2"/>
      <c r="VAZ2" s="32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2"/>
      <c r="VCH2" s="32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2"/>
      <c r="VDP2" s="32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2"/>
      <c r="VEX2" s="32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2"/>
      <c r="VGF2" s="32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2"/>
      <c r="VHN2" s="32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2"/>
      <c r="VIV2" s="32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2"/>
      <c r="VKD2" s="32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2"/>
      <c r="VLL2" s="32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2"/>
      <c r="VMT2" s="32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2"/>
      <c r="VOB2" s="32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2"/>
      <c r="VPJ2" s="32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2"/>
      <c r="VQR2" s="32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2"/>
      <c r="VRZ2" s="32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2"/>
      <c r="VTH2" s="32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2"/>
      <c r="VUP2" s="32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2"/>
      <c r="VVX2" s="32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2"/>
      <c r="VXF2" s="32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2"/>
      <c r="VYN2" s="32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2"/>
      <c r="VZV2" s="32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2"/>
      <c r="WBD2" s="32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2"/>
      <c r="WCL2" s="32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2"/>
      <c r="WDT2" s="32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2"/>
      <c r="WFB2" s="32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2"/>
      <c r="WGJ2" s="32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2"/>
      <c r="WHR2" s="32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2"/>
      <c r="WIZ2" s="32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2"/>
      <c r="WKH2" s="32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2"/>
      <c r="WLP2" s="32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2"/>
      <c r="WMX2" s="32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2"/>
      <c r="WOF2" s="32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2"/>
      <c r="WPN2" s="32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2"/>
      <c r="WQV2" s="32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2"/>
      <c r="WSD2" s="32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2"/>
      <c r="WTL2" s="32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2"/>
      <c r="WUT2" s="32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2"/>
      <c r="WWB2" s="32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2"/>
      <c r="WXJ2" s="32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2"/>
      <c r="WYR2" s="32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2"/>
      <c r="WZZ2" s="32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2"/>
      <c r="XBH2" s="32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2"/>
      <c r="XCP2" s="32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2"/>
      <c r="XDX2" s="32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</row>
    <row r="3" spans="1:16380" ht="101.25" customHeight="1" x14ac:dyDescent="0.25">
      <c r="A3" s="106" t="s">
        <v>0</v>
      </c>
      <c r="B3" s="11" t="s">
        <v>130</v>
      </c>
      <c r="C3" s="11" t="s">
        <v>30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40</v>
      </c>
      <c r="M3" s="11" t="s">
        <v>39</v>
      </c>
      <c r="N3" s="11" t="s">
        <v>148</v>
      </c>
      <c r="O3" s="11" t="s">
        <v>149</v>
      </c>
      <c r="P3" s="11" t="s">
        <v>150</v>
      </c>
      <c r="Q3" s="11" t="s">
        <v>151</v>
      </c>
      <c r="R3" s="11" t="s">
        <v>152</v>
      </c>
      <c r="S3" s="11" t="s">
        <v>131</v>
      </c>
      <c r="T3" s="11" t="s">
        <v>132</v>
      </c>
      <c r="U3" s="11" t="s">
        <v>133</v>
      </c>
      <c r="V3" s="11" t="s">
        <v>41</v>
      </c>
      <c r="W3" s="11" t="s">
        <v>134</v>
      </c>
      <c r="X3" s="11" t="s">
        <v>1055</v>
      </c>
      <c r="Y3" s="11" t="s">
        <v>1056</v>
      </c>
      <c r="Z3" s="11" t="s">
        <v>1057</v>
      </c>
      <c r="AA3" s="11" t="s">
        <v>1058</v>
      </c>
      <c r="AB3" s="11" t="s">
        <v>1059</v>
      </c>
      <c r="AC3" s="11" t="s">
        <v>1060</v>
      </c>
      <c r="AD3" s="11" t="s">
        <v>1061</v>
      </c>
      <c r="AE3" s="11" t="s">
        <v>1062</v>
      </c>
      <c r="AF3" s="11" t="s">
        <v>1063</v>
      </c>
      <c r="AG3" s="11" t="s">
        <v>42</v>
      </c>
      <c r="AH3" s="11" t="s">
        <v>42</v>
      </c>
      <c r="AI3" s="11" t="s">
        <v>42</v>
      </c>
      <c r="AJ3" s="11" t="s">
        <v>42</v>
      </c>
      <c r="AK3" s="11" t="s">
        <v>43</v>
      </c>
      <c r="AL3" s="11" t="s">
        <v>43</v>
      </c>
      <c r="AM3" s="11" t="s">
        <v>44</v>
      </c>
      <c r="AN3" s="11" t="s">
        <v>44</v>
      </c>
      <c r="AO3" s="11" t="s">
        <v>45</v>
      </c>
      <c r="AP3" s="11" t="s">
        <v>45</v>
      </c>
      <c r="AQ3" s="11" t="s">
        <v>46</v>
      </c>
      <c r="AR3" s="11" t="s">
        <v>46</v>
      </c>
      <c r="AS3" s="11" t="s">
        <v>47</v>
      </c>
      <c r="AT3" s="11" t="s">
        <v>47</v>
      </c>
      <c r="AU3" s="11" t="s">
        <v>153</v>
      </c>
      <c r="AV3" s="11" t="s">
        <v>153</v>
      </c>
      <c r="AW3" s="11" t="s">
        <v>48</v>
      </c>
      <c r="AX3" s="11" t="s">
        <v>48</v>
      </c>
      <c r="AY3" s="11" t="s">
        <v>49</v>
      </c>
      <c r="AZ3" s="11" t="s">
        <v>50</v>
      </c>
      <c r="BA3" s="11" t="s">
        <v>51</v>
      </c>
      <c r="BB3" s="11" t="s">
        <v>52</v>
      </c>
      <c r="BC3" s="11" t="s">
        <v>53</v>
      </c>
      <c r="BD3" s="11" t="s">
        <v>54</v>
      </c>
      <c r="BE3" s="11" t="s">
        <v>55</v>
      </c>
      <c r="BF3" s="11" t="s">
        <v>154</v>
      </c>
      <c r="BG3" s="11" t="s">
        <v>155</v>
      </c>
      <c r="BH3" s="11" t="s">
        <v>1064</v>
      </c>
      <c r="BI3" s="11" t="s">
        <v>1065</v>
      </c>
      <c r="BJ3" s="11" t="s">
        <v>1066</v>
      </c>
      <c r="BK3" s="247" t="s">
        <v>135</v>
      </c>
      <c r="BL3" s="248"/>
      <c r="BM3" s="249"/>
      <c r="BN3" s="245" t="s">
        <v>2</v>
      </c>
      <c r="BO3" s="243" t="s">
        <v>3</v>
      </c>
      <c r="BP3" s="82" t="s">
        <v>127</v>
      </c>
    </row>
    <row r="4" spans="1:16380" ht="27.75" customHeight="1" x14ac:dyDescent="0.25">
      <c r="A4" s="31" t="s">
        <v>136</v>
      </c>
      <c r="B4" s="110" t="s">
        <v>62</v>
      </c>
      <c r="C4" s="110" t="s">
        <v>63</v>
      </c>
      <c r="D4" s="110" t="s">
        <v>64</v>
      </c>
      <c r="E4" s="110" t="s">
        <v>65</v>
      </c>
      <c r="F4" s="110" t="s">
        <v>66</v>
      </c>
      <c r="G4" s="110" t="s">
        <v>67</v>
      </c>
      <c r="H4" s="110" t="s">
        <v>68</v>
      </c>
      <c r="I4" s="110" t="s">
        <v>69</v>
      </c>
      <c r="J4" s="110" t="s">
        <v>1135</v>
      </c>
      <c r="K4" s="110" t="s">
        <v>70</v>
      </c>
      <c r="L4" s="110" t="s">
        <v>71</v>
      </c>
      <c r="M4" s="110" t="s">
        <v>72</v>
      </c>
      <c r="N4" s="110" t="s">
        <v>73</v>
      </c>
      <c r="O4" s="110" t="s">
        <v>74</v>
      </c>
      <c r="P4" s="110" t="s">
        <v>691</v>
      </c>
      <c r="Q4" s="110" t="s">
        <v>75</v>
      </c>
      <c r="R4" s="110" t="s">
        <v>76</v>
      </c>
      <c r="S4" s="110" t="s">
        <v>77</v>
      </c>
      <c r="T4" s="110" t="s">
        <v>78</v>
      </c>
      <c r="U4" s="110" t="s">
        <v>79</v>
      </c>
      <c r="V4" s="110" t="s">
        <v>80</v>
      </c>
      <c r="W4" s="110" t="s">
        <v>81</v>
      </c>
      <c r="X4" s="110" t="s">
        <v>1067</v>
      </c>
      <c r="Y4" s="110" t="s">
        <v>1068</v>
      </c>
      <c r="Z4" s="110" t="s">
        <v>82</v>
      </c>
      <c r="AA4" s="110" t="s">
        <v>692</v>
      </c>
      <c r="AB4" s="110" t="s">
        <v>693</v>
      </c>
      <c r="AC4" s="110" t="s">
        <v>83</v>
      </c>
      <c r="AD4" s="110" t="s">
        <v>1069</v>
      </c>
      <c r="AE4" s="110" t="s">
        <v>1070</v>
      </c>
      <c r="AF4" s="110" t="s">
        <v>1071</v>
      </c>
      <c r="AG4" s="110" t="s">
        <v>84</v>
      </c>
      <c r="AH4" s="110" t="s">
        <v>85</v>
      </c>
      <c r="AI4" s="110" t="s">
        <v>86</v>
      </c>
      <c r="AJ4" s="110" t="s">
        <v>87</v>
      </c>
      <c r="AK4" s="110" t="s">
        <v>88</v>
      </c>
      <c r="AL4" s="110" t="s">
        <v>89</v>
      </c>
      <c r="AM4" s="110" t="s">
        <v>90</v>
      </c>
      <c r="AN4" s="110" t="s">
        <v>91</v>
      </c>
      <c r="AO4" s="110" t="s">
        <v>92</v>
      </c>
      <c r="AP4" s="110" t="s">
        <v>93</v>
      </c>
      <c r="AQ4" s="110" t="s">
        <v>94</v>
      </c>
      <c r="AR4" s="110" t="s">
        <v>95</v>
      </c>
      <c r="AS4" s="110" t="s">
        <v>96</v>
      </c>
      <c r="AT4" s="110" t="s">
        <v>97</v>
      </c>
      <c r="AU4" s="110" t="s">
        <v>98</v>
      </c>
      <c r="AV4" s="110" t="s">
        <v>99</v>
      </c>
      <c r="AW4" s="110" t="s">
        <v>100</v>
      </c>
      <c r="AX4" s="110" t="s">
        <v>101</v>
      </c>
      <c r="AY4" s="110" t="s">
        <v>102</v>
      </c>
      <c r="AZ4" s="110" t="s">
        <v>103</v>
      </c>
      <c r="BA4" s="110" t="s">
        <v>104</v>
      </c>
      <c r="BB4" s="110" t="s">
        <v>105</v>
      </c>
      <c r="BC4" s="110" t="s">
        <v>107</v>
      </c>
      <c r="BD4" s="110" t="s">
        <v>108</v>
      </c>
      <c r="BE4" s="110" t="s">
        <v>694</v>
      </c>
      <c r="BF4" s="110" t="s">
        <v>695</v>
      </c>
      <c r="BG4" s="110" t="s">
        <v>106</v>
      </c>
      <c r="BH4" s="110" t="s">
        <v>1072</v>
      </c>
      <c r="BI4" s="110" t="s">
        <v>1073</v>
      </c>
      <c r="BJ4" s="110" t="s">
        <v>1074</v>
      </c>
      <c r="BK4" s="250"/>
      <c r="BL4" s="251"/>
      <c r="BM4" s="252"/>
      <c r="BN4" s="246"/>
      <c r="BO4" s="244"/>
      <c r="BP4" s="83"/>
    </row>
    <row r="5" spans="1:16380" ht="15" hidden="1" customHeight="1" x14ac:dyDescent="0.25">
      <c r="A5" s="30"/>
      <c r="B5" s="11" t="s">
        <v>147</v>
      </c>
      <c r="C5" s="11" t="s">
        <v>147</v>
      </c>
      <c r="D5" s="11" t="s">
        <v>147</v>
      </c>
      <c r="E5" s="11" t="s">
        <v>147</v>
      </c>
      <c r="F5" s="11" t="s">
        <v>147</v>
      </c>
      <c r="G5" s="11" t="s">
        <v>147</v>
      </c>
      <c r="H5" s="11" t="s">
        <v>147</v>
      </c>
      <c r="I5" s="11" t="s">
        <v>147</v>
      </c>
      <c r="J5" s="11" t="s">
        <v>147</v>
      </c>
      <c r="K5" s="11" t="s">
        <v>147</v>
      </c>
      <c r="L5" s="11" t="s">
        <v>147</v>
      </c>
      <c r="M5" s="11" t="s">
        <v>147</v>
      </c>
      <c r="N5" s="11" t="s">
        <v>147</v>
      </c>
      <c r="O5" s="11" t="s">
        <v>147</v>
      </c>
      <c r="P5" s="11" t="s">
        <v>147</v>
      </c>
      <c r="Q5" s="11" t="s">
        <v>147</v>
      </c>
      <c r="R5" s="11" t="s">
        <v>147</v>
      </c>
      <c r="S5" s="11" t="s">
        <v>147</v>
      </c>
      <c r="T5" s="11" t="s">
        <v>147</v>
      </c>
      <c r="U5" s="11" t="s">
        <v>147</v>
      </c>
      <c r="V5" s="11" t="s">
        <v>147</v>
      </c>
      <c r="W5" s="11" t="s">
        <v>147</v>
      </c>
      <c r="X5" s="11" t="s">
        <v>146</v>
      </c>
      <c r="Y5" s="11" t="s">
        <v>146</v>
      </c>
      <c r="Z5" s="11" t="s">
        <v>146</v>
      </c>
      <c r="AA5" s="11" t="s">
        <v>146</v>
      </c>
      <c r="AB5" s="11" t="s">
        <v>146</v>
      </c>
      <c r="AC5" s="11" t="s">
        <v>146</v>
      </c>
      <c r="AD5" s="11" t="s">
        <v>146</v>
      </c>
      <c r="AE5" s="11" t="s">
        <v>146</v>
      </c>
      <c r="AF5" s="11" t="s">
        <v>146</v>
      </c>
      <c r="AG5" s="11" t="s">
        <v>147</v>
      </c>
      <c r="AH5" s="11" t="s">
        <v>146</v>
      </c>
      <c r="AI5" s="11" t="s">
        <v>146</v>
      </c>
      <c r="AJ5" s="11" t="s">
        <v>146</v>
      </c>
      <c r="AK5" s="11" t="s">
        <v>146</v>
      </c>
      <c r="AL5" s="11" t="s">
        <v>146</v>
      </c>
      <c r="AM5" s="11" t="s">
        <v>146</v>
      </c>
      <c r="AN5" s="11" t="s">
        <v>146</v>
      </c>
      <c r="AO5" s="11" t="s">
        <v>146</v>
      </c>
      <c r="AP5" s="11" t="s">
        <v>146</v>
      </c>
      <c r="AQ5" s="11" t="s">
        <v>146</v>
      </c>
      <c r="AR5" s="11" t="s">
        <v>146</v>
      </c>
      <c r="AS5" s="11" t="s">
        <v>146</v>
      </c>
      <c r="AT5" s="11" t="s">
        <v>146</v>
      </c>
      <c r="AU5" s="11" t="s">
        <v>146</v>
      </c>
      <c r="AV5" s="11" t="s">
        <v>146</v>
      </c>
      <c r="AW5" s="11" t="s">
        <v>146</v>
      </c>
      <c r="AX5" s="11" t="s">
        <v>146</v>
      </c>
      <c r="AY5" s="11" t="s">
        <v>146</v>
      </c>
      <c r="AZ5" s="11" t="s">
        <v>146</v>
      </c>
      <c r="BA5" s="11" t="s">
        <v>146</v>
      </c>
      <c r="BB5" s="11" t="s">
        <v>146</v>
      </c>
      <c r="BC5" s="11" t="s">
        <v>146</v>
      </c>
      <c r="BD5" s="11" t="s">
        <v>146</v>
      </c>
      <c r="BE5" s="11" t="s">
        <v>146</v>
      </c>
      <c r="BF5" s="11" t="s">
        <v>146</v>
      </c>
      <c r="BG5" s="11" t="s">
        <v>146</v>
      </c>
      <c r="BH5" s="11" t="s">
        <v>146</v>
      </c>
      <c r="BI5" s="11" t="s">
        <v>146</v>
      </c>
      <c r="BJ5" s="11" t="s">
        <v>147</v>
      </c>
      <c r="BK5" s="40"/>
      <c r="BL5" s="40"/>
      <c r="BM5" s="40"/>
      <c r="BN5" s="41"/>
      <c r="BO5" s="100"/>
      <c r="BP5" s="100"/>
    </row>
    <row r="6" spans="1:16380" ht="15" hidden="1" customHeight="1" x14ac:dyDescent="0.25">
      <c r="A6" s="30"/>
      <c r="B6" s="29" t="s">
        <v>60</v>
      </c>
      <c r="C6" s="29" t="s">
        <v>60</v>
      </c>
      <c r="D6" s="29" t="s">
        <v>60</v>
      </c>
      <c r="E6" s="29" t="s">
        <v>60</v>
      </c>
      <c r="F6" s="29" t="s">
        <v>60</v>
      </c>
      <c r="G6" s="29" t="s">
        <v>60</v>
      </c>
      <c r="H6" s="29" t="s">
        <v>60</v>
      </c>
      <c r="I6" s="29" t="s">
        <v>60</v>
      </c>
      <c r="J6" s="29" t="s">
        <v>60</v>
      </c>
      <c r="K6" s="29" t="s">
        <v>60</v>
      </c>
      <c r="L6" s="29" t="s">
        <v>60</v>
      </c>
      <c r="M6" s="29" t="s">
        <v>60</v>
      </c>
      <c r="N6" s="29" t="s">
        <v>60</v>
      </c>
      <c r="O6" s="29" t="s">
        <v>60</v>
      </c>
      <c r="P6" s="29" t="s">
        <v>60</v>
      </c>
      <c r="Q6" s="29" t="s">
        <v>60</v>
      </c>
      <c r="R6" s="29" t="s">
        <v>60</v>
      </c>
      <c r="S6" s="29" t="s">
        <v>60</v>
      </c>
      <c r="T6" s="29" t="s">
        <v>60</v>
      </c>
      <c r="U6" s="29" t="s">
        <v>60</v>
      </c>
      <c r="V6" s="29" t="s">
        <v>60</v>
      </c>
      <c r="W6" s="29" t="s">
        <v>60</v>
      </c>
      <c r="X6" s="29" t="s">
        <v>61</v>
      </c>
      <c r="Y6" s="29" t="s">
        <v>61</v>
      </c>
      <c r="Z6" s="29" t="s">
        <v>61</v>
      </c>
      <c r="AA6" s="29" t="s">
        <v>61</v>
      </c>
      <c r="AB6" s="29" t="s">
        <v>61</v>
      </c>
      <c r="AC6" s="29" t="s">
        <v>61</v>
      </c>
      <c r="AD6" s="29" t="s">
        <v>61</v>
      </c>
      <c r="AE6" s="29" t="s">
        <v>61</v>
      </c>
      <c r="AF6" s="29" t="s">
        <v>61</v>
      </c>
      <c r="AG6" s="29" t="s">
        <v>61</v>
      </c>
      <c r="AH6" s="29" t="s">
        <v>61</v>
      </c>
      <c r="AI6" s="29" t="s">
        <v>61</v>
      </c>
      <c r="AJ6" s="29" t="s">
        <v>61</v>
      </c>
      <c r="AK6" s="29" t="s">
        <v>61</v>
      </c>
      <c r="AL6" s="29" t="s">
        <v>61</v>
      </c>
      <c r="AM6" s="29" t="s">
        <v>61</v>
      </c>
      <c r="AN6" s="29" t="s">
        <v>61</v>
      </c>
      <c r="AO6" s="29" t="s">
        <v>61</v>
      </c>
      <c r="AP6" s="29" t="s">
        <v>61</v>
      </c>
      <c r="AQ6" s="29" t="s">
        <v>61</v>
      </c>
      <c r="AR6" s="29" t="s">
        <v>61</v>
      </c>
      <c r="AS6" s="29" t="s">
        <v>61</v>
      </c>
      <c r="AT6" s="29" t="s">
        <v>61</v>
      </c>
      <c r="AU6" s="29" t="s">
        <v>61</v>
      </c>
      <c r="AV6" s="29" t="s">
        <v>61</v>
      </c>
      <c r="AW6" s="29" t="s">
        <v>61</v>
      </c>
      <c r="AX6" s="29" t="s">
        <v>61</v>
      </c>
      <c r="AY6" s="29" t="s">
        <v>61</v>
      </c>
      <c r="AZ6" s="29" t="s">
        <v>61</v>
      </c>
      <c r="BA6" s="29" t="s">
        <v>61</v>
      </c>
      <c r="BB6" s="29" t="s">
        <v>61</v>
      </c>
      <c r="BC6" s="29" t="s">
        <v>61</v>
      </c>
      <c r="BD6" s="29" t="s">
        <v>61</v>
      </c>
      <c r="BE6" s="29"/>
      <c r="BF6" s="29"/>
      <c r="BG6" s="81"/>
      <c r="BH6" s="81"/>
      <c r="BI6" s="81"/>
      <c r="BJ6" s="81"/>
      <c r="BK6" s="100"/>
      <c r="BL6" s="100"/>
      <c r="BM6" s="100"/>
      <c r="BN6" s="100"/>
      <c r="BO6" s="100"/>
      <c r="BP6" s="100"/>
    </row>
    <row r="7" spans="1:16380" ht="21" customHeight="1" x14ac:dyDescent="0.25">
      <c r="A7" s="30"/>
      <c r="B7" s="11" t="s">
        <v>147</v>
      </c>
      <c r="C7" s="11" t="s">
        <v>147</v>
      </c>
      <c r="D7" s="11" t="s">
        <v>147</v>
      </c>
      <c r="E7" s="11" t="s">
        <v>147</v>
      </c>
      <c r="F7" s="11" t="s">
        <v>147</v>
      </c>
      <c r="G7" s="11" t="s">
        <v>147</v>
      </c>
      <c r="H7" s="11" t="s">
        <v>147</v>
      </c>
      <c r="I7" s="11" t="s">
        <v>147</v>
      </c>
      <c r="J7" s="11" t="s">
        <v>147</v>
      </c>
      <c r="K7" s="11" t="s">
        <v>147</v>
      </c>
      <c r="L7" s="11" t="s">
        <v>147</v>
      </c>
      <c r="M7" s="11" t="s">
        <v>147</v>
      </c>
      <c r="N7" s="11" t="s">
        <v>147</v>
      </c>
      <c r="O7" s="11" t="s">
        <v>147</v>
      </c>
      <c r="P7" s="11" t="s">
        <v>147</v>
      </c>
      <c r="Q7" s="11" t="s">
        <v>147</v>
      </c>
      <c r="R7" s="11" t="s">
        <v>147</v>
      </c>
      <c r="S7" s="11" t="s">
        <v>147</v>
      </c>
      <c r="T7" s="11" t="s">
        <v>147</v>
      </c>
      <c r="U7" s="11" t="s">
        <v>147</v>
      </c>
      <c r="V7" s="11" t="s">
        <v>147</v>
      </c>
      <c r="W7" s="11" t="s">
        <v>147</v>
      </c>
      <c r="X7" s="11" t="s">
        <v>146</v>
      </c>
      <c r="Y7" s="11" t="s">
        <v>146</v>
      </c>
      <c r="Z7" s="11" t="s">
        <v>146</v>
      </c>
      <c r="AA7" s="11" t="s">
        <v>146</v>
      </c>
      <c r="AB7" s="11" t="s">
        <v>146</v>
      </c>
      <c r="AC7" s="11" t="s">
        <v>146</v>
      </c>
      <c r="AD7" s="11" t="s">
        <v>146</v>
      </c>
      <c r="AE7" s="11" t="s">
        <v>146</v>
      </c>
      <c r="AF7" s="11" t="s">
        <v>146</v>
      </c>
      <c r="AG7" s="11" t="s">
        <v>147</v>
      </c>
      <c r="AH7" s="11" t="s">
        <v>146</v>
      </c>
      <c r="AI7" s="11" t="s">
        <v>146</v>
      </c>
      <c r="AJ7" s="11" t="s">
        <v>146</v>
      </c>
      <c r="AK7" s="11" t="s">
        <v>146</v>
      </c>
      <c r="AL7" s="11" t="s">
        <v>146</v>
      </c>
      <c r="AM7" s="11" t="s">
        <v>146</v>
      </c>
      <c r="AN7" s="11" t="s">
        <v>146</v>
      </c>
      <c r="AO7" s="11" t="s">
        <v>146</v>
      </c>
      <c r="AP7" s="11" t="s">
        <v>146</v>
      </c>
      <c r="AQ7" s="11" t="s">
        <v>146</v>
      </c>
      <c r="AR7" s="11" t="s">
        <v>146</v>
      </c>
      <c r="AS7" s="11" t="s">
        <v>146</v>
      </c>
      <c r="AT7" s="11" t="s">
        <v>146</v>
      </c>
      <c r="AU7" s="11" t="s">
        <v>146</v>
      </c>
      <c r="AV7" s="11" t="s">
        <v>146</v>
      </c>
      <c r="AW7" s="11" t="s">
        <v>146</v>
      </c>
      <c r="AX7" s="11" t="s">
        <v>146</v>
      </c>
      <c r="AY7" s="11" t="s">
        <v>146</v>
      </c>
      <c r="AZ7" s="11" t="s">
        <v>146</v>
      </c>
      <c r="BA7" s="11" t="s">
        <v>146</v>
      </c>
      <c r="BB7" s="11" t="s">
        <v>146</v>
      </c>
      <c r="BC7" s="11" t="s">
        <v>146</v>
      </c>
      <c r="BD7" s="11" t="s">
        <v>146</v>
      </c>
      <c r="BE7" s="11" t="s">
        <v>146</v>
      </c>
      <c r="BF7" s="11" t="s">
        <v>146</v>
      </c>
      <c r="BG7" s="11" t="s">
        <v>146</v>
      </c>
      <c r="BH7" s="11" t="s">
        <v>146</v>
      </c>
      <c r="BI7" s="11" t="s">
        <v>146</v>
      </c>
      <c r="BJ7" s="11" t="s">
        <v>147</v>
      </c>
      <c r="BK7" s="100" t="s">
        <v>145</v>
      </c>
      <c r="BL7" s="100" t="s">
        <v>147</v>
      </c>
      <c r="BM7" s="100" t="s">
        <v>146</v>
      </c>
      <c r="BN7" s="100"/>
      <c r="BO7" s="100"/>
      <c r="BP7" s="100"/>
    </row>
    <row r="8" spans="1:16380" ht="19.5" customHeight="1" x14ac:dyDescent="0.25">
      <c r="A8" s="175"/>
      <c r="B8" s="176">
        <v>1</v>
      </c>
      <c r="C8" s="176">
        <v>2</v>
      </c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>
        <v>8</v>
      </c>
      <c r="J8" s="176">
        <v>9</v>
      </c>
      <c r="K8" s="176">
        <v>10</v>
      </c>
      <c r="L8" s="176">
        <v>11</v>
      </c>
      <c r="M8" s="176">
        <v>12</v>
      </c>
      <c r="N8" s="176">
        <v>13</v>
      </c>
      <c r="O8" s="176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25</v>
      </c>
      <c r="Z8" s="176">
        <v>27</v>
      </c>
      <c r="AA8" s="176">
        <v>29</v>
      </c>
      <c r="AB8" s="176">
        <v>30</v>
      </c>
      <c r="AC8" s="176">
        <v>31</v>
      </c>
      <c r="AD8" s="176">
        <v>32</v>
      </c>
      <c r="AE8" s="176">
        <v>33</v>
      </c>
      <c r="AF8" s="176">
        <v>34</v>
      </c>
      <c r="AG8" s="176">
        <v>35</v>
      </c>
      <c r="AH8" s="176">
        <v>36</v>
      </c>
      <c r="AI8" s="176">
        <v>37</v>
      </c>
      <c r="AJ8" s="176">
        <v>38</v>
      </c>
      <c r="AK8" s="176">
        <v>39</v>
      </c>
      <c r="AL8" s="176">
        <v>40</v>
      </c>
      <c r="AM8" s="176">
        <v>41</v>
      </c>
      <c r="AN8" s="176">
        <v>42</v>
      </c>
      <c r="AO8" s="176">
        <v>43</v>
      </c>
      <c r="AP8" s="176">
        <v>44</v>
      </c>
      <c r="AQ8" s="176">
        <v>45</v>
      </c>
      <c r="AR8" s="176">
        <v>46</v>
      </c>
      <c r="AS8" s="176">
        <v>47</v>
      </c>
      <c r="AT8" s="176">
        <v>48</v>
      </c>
      <c r="AU8" s="176">
        <v>49</v>
      </c>
      <c r="AV8" s="176">
        <v>50</v>
      </c>
      <c r="AW8" s="176">
        <v>51</v>
      </c>
      <c r="AX8" s="176">
        <v>52</v>
      </c>
      <c r="AY8" s="176">
        <v>53</v>
      </c>
      <c r="AZ8" s="176">
        <v>54</v>
      </c>
      <c r="BA8" s="176">
        <v>55</v>
      </c>
      <c r="BB8" s="176">
        <v>56</v>
      </c>
      <c r="BC8" s="176">
        <v>57</v>
      </c>
      <c r="BD8" s="176">
        <v>58</v>
      </c>
      <c r="BE8" s="176">
        <v>59</v>
      </c>
      <c r="BF8" s="176">
        <v>60</v>
      </c>
      <c r="BG8" s="176">
        <v>61</v>
      </c>
      <c r="BH8" s="176">
        <v>62</v>
      </c>
      <c r="BI8" s="176">
        <v>63</v>
      </c>
      <c r="BJ8" s="176">
        <v>64</v>
      </c>
      <c r="BK8" s="177">
        <v>65</v>
      </c>
      <c r="BL8" s="177">
        <v>66</v>
      </c>
      <c r="BM8" s="177">
        <v>67</v>
      </c>
      <c r="BN8" s="177">
        <v>68</v>
      </c>
      <c r="BO8" s="177">
        <v>69</v>
      </c>
      <c r="BP8" s="177">
        <v>70</v>
      </c>
    </row>
    <row r="9" spans="1:16380" s="146" customFormat="1" ht="15.6" x14ac:dyDescent="0.3">
      <c r="A9" s="138" t="s">
        <v>6</v>
      </c>
      <c r="B9" s="111">
        <v>688.32</v>
      </c>
      <c r="C9" s="111">
        <v>165.6</v>
      </c>
      <c r="D9" s="111">
        <v>198.18</v>
      </c>
      <c r="E9" s="111">
        <v>278.39999999999998</v>
      </c>
      <c r="F9" s="111">
        <v>607.67999999999995</v>
      </c>
      <c r="G9" s="111">
        <v>162.72</v>
      </c>
      <c r="H9" s="111">
        <v>343.2</v>
      </c>
      <c r="I9" s="111">
        <v>289.44</v>
      </c>
      <c r="J9" s="111">
        <v>311.27999999999997</v>
      </c>
      <c r="K9" s="111">
        <v>139.19999999999999</v>
      </c>
      <c r="L9" s="111">
        <v>111.6</v>
      </c>
      <c r="M9" s="111">
        <v>622.08000000000004</v>
      </c>
      <c r="N9" s="111">
        <v>285.35999999986961</v>
      </c>
      <c r="O9" s="111">
        <v>531.72000000020489</v>
      </c>
      <c r="P9" s="111">
        <v>327.60000000009313</v>
      </c>
      <c r="Q9" s="111">
        <v>436.56000000005588</v>
      </c>
      <c r="R9" s="111">
        <v>391.68000000016764</v>
      </c>
      <c r="S9" s="111">
        <v>20.7</v>
      </c>
      <c r="T9" s="111">
        <v>24.825000000000003</v>
      </c>
      <c r="U9" s="111">
        <v>20.04</v>
      </c>
      <c r="V9" s="111">
        <v>1.8450000000000002</v>
      </c>
      <c r="W9" s="111">
        <v>167.76</v>
      </c>
      <c r="X9" s="111">
        <v>12.706</v>
      </c>
      <c r="Y9" s="111">
        <v>8.9760000000000009</v>
      </c>
      <c r="Z9" s="111">
        <v>33.870000000000005</v>
      </c>
      <c r="AA9" s="111">
        <v>0</v>
      </c>
      <c r="AB9" s="111">
        <v>5.7600000000000007</v>
      </c>
      <c r="AC9" s="111">
        <v>0</v>
      </c>
      <c r="AD9" s="111">
        <v>9.1739999999999995</v>
      </c>
      <c r="AE9" s="111">
        <v>0</v>
      </c>
      <c r="AF9" s="111">
        <v>0</v>
      </c>
      <c r="AG9" s="111">
        <v>0</v>
      </c>
      <c r="AH9" s="111">
        <v>0</v>
      </c>
      <c r="AI9" s="111">
        <v>19.14</v>
      </c>
      <c r="AJ9" s="111">
        <v>15.56</v>
      </c>
      <c r="AK9" s="111">
        <v>0</v>
      </c>
      <c r="AL9" s="111">
        <v>18.52</v>
      </c>
      <c r="AM9" s="111">
        <v>10.760000000000002</v>
      </c>
      <c r="AN9" s="111">
        <v>0</v>
      </c>
      <c r="AO9" s="111">
        <v>6.44</v>
      </c>
      <c r="AP9" s="111">
        <v>0</v>
      </c>
      <c r="AQ9" s="111">
        <v>11.33</v>
      </c>
      <c r="AR9" s="111">
        <v>0</v>
      </c>
      <c r="AS9" s="111">
        <v>0</v>
      </c>
      <c r="AT9" s="111">
        <v>24.980000000000004</v>
      </c>
      <c r="AU9" s="111">
        <v>5.1400000000000006</v>
      </c>
      <c r="AV9" s="111">
        <v>0</v>
      </c>
      <c r="AW9" s="111">
        <v>4.96</v>
      </c>
      <c r="AX9" s="111">
        <v>0</v>
      </c>
      <c r="AY9" s="111">
        <v>307.44</v>
      </c>
      <c r="AZ9" s="111">
        <v>85.199999999999989</v>
      </c>
      <c r="BA9" s="111">
        <v>0.12000000000000001</v>
      </c>
      <c r="BB9" s="111">
        <v>96</v>
      </c>
      <c r="BC9" s="111">
        <v>2.16</v>
      </c>
      <c r="BD9" s="111">
        <v>12.98</v>
      </c>
      <c r="BE9" s="111">
        <v>5.625</v>
      </c>
      <c r="BF9" s="111">
        <v>0</v>
      </c>
      <c r="BG9" s="111">
        <v>10.4</v>
      </c>
      <c r="BH9" s="111">
        <v>141.86000000000001</v>
      </c>
      <c r="BI9" s="111">
        <v>56.32</v>
      </c>
      <c r="BJ9" s="111">
        <v>1.1599999999999999</v>
      </c>
      <c r="BK9" s="111">
        <v>0</v>
      </c>
      <c r="BL9" s="111">
        <f>SUM(B9:W9)+AG9+BJ9</f>
        <v>6126.95000000039</v>
      </c>
      <c r="BM9" s="111">
        <f>SUM(X9:AF9)+SUM(AH9:BI9)</f>
        <v>905.42099999999994</v>
      </c>
      <c r="BN9" s="111">
        <f>BK9+BL9+BM9</f>
        <v>7032.3710000003903</v>
      </c>
      <c r="BO9" s="111">
        <v>0</v>
      </c>
      <c r="BP9" s="111">
        <f>SUM(B9:BJ9)</f>
        <v>7032.3710000003884</v>
      </c>
    </row>
    <row r="10" spans="1:16380" s="146" customFormat="1" ht="15.6" x14ac:dyDescent="0.3">
      <c r="A10" s="138" t="s">
        <v>7</v>
      </c>
      <c r="B10" s="111">
        <v>639.84</v>
      </c>
      <c r="C10" s="111">
        <v>150.72</v>
      </c>
      <c r="D10" s="111">
        <v>180.9</v>
      </c>
      <c r="E10" s="111">
        <v>266.88</v>
      </c>
      <c r="F10" s="111">
        <v>556.79999999999995</v>
      </c>
      <c r="G10" s="111">
        <v>124.92</v>
      </c>
      <c r="H10" s="111">
        <v>312.95999999999998</v>
      </c>
      <c r="I10" s="111">
        <v>279.83999999999997</v>
      </c>
      <c r="J10" s="111">
        <v>288.72000000000003</v>
      </c>
      <c r="K10" s="111">
        <v>138.24</v>
      </c>
      <c r="L10" s="111">
        <v>98.16</v>
      </c>
      <c r="M10" s="111">
        <v>525.12</v>
      </c>
      <c r="N10" s="111">
        <v>264.23999999999069</v>
      </c>
      <c r="O10" s="111">
        <v>488.52000000025146</v>
      </c>
      <c r="P10" s="111">
        <v>302.16000000014901</v>
      </c>
      <c r="Q10" s="111">
        <v>404.87999999988824</v>
      </c>
      <c r="R10" s="111">
        <v>362.88000000012107</v>
      </c>
      <c r="S10" s="111">
        <v>18.899999999999999</v>
      </c>
      <c r="T10" s="111">
        <v>24.225000000000001</v>
      </c>
      <c r="U10" s="111">
        <v>19.16</v>
      </c>
      <c r="V10" s="111">
        <v>0.88500000000000001</v>
      </c>
      <c r="W10" s="111">
        <v>167.76</v>
      </c>
      <c r="X10" s="111">
        <v>13.374000000000001</v>
      </c>
      <c r="Y10" s="111">
        <v>9.18</v>
      </c>
      <c r="Z10" s="111">
        <v>33.479999999999997</v>
      </c>
      <c r="AA10" s="111">
        <v>0</v>
      </c>
      <c r="AB10" s="111">
        <v>5.94</v>
      </c>
      <c r="AC10" s="111">
        <v>0</v>
      </c>
      <c r="AD10" s="111">
        <v>9.0679999999999996</v>
      </c>
      <c r="AE10" s="111">
        <v>0</v>
      </c>
      <c r="AF10" s="111">
        <v>0</v>
      </c>
      <c r="AG10" s="111">
        <v>0</v>
      </c>
      <c r="AH10" s="111">
        <v>0</v>
      </c>
      <c r="AI10" s="111">
        <v>15.760000000000002</v>
      </c>
      <c r="AJ10" s="111">
        <v>14.12</v>
      </c>
      <c r="AK10" s="111">
        <v>0</v>
      </c>
      <c r="AL10" s="111">
        <v>17.07</v>
      </c>
      <c r="AM10" s="111">
        <v>10.1</v>
      </c>
      <c r="AN10" s="111">
        <v>0</v>
      </c>
      <c r="AO10" s="111">
        <v>7.0399999999999991</v>
      </c>
      <c r="AP10" s="111">
        <v>0</v>
      </c>
      <c r="AQ10" s="111">
        <v>10.120000000000001</v>
      </c>
      <c r="AR10" s="111">
        <v>0</v>
      </c>
      <c r="AS10" s="111">
        <v>0</v>
      </c>
      <c r="AT10" s="111">
        <v>23.36</v>
      </c>
      <c r="AU10" s="111">
        <v>4.88</v>
      </c>
      <c r="AV10" s="111">
        <v>0</v>
      </c>
      <c r="AW10" s="111">
        <v>5.0199999999999996</v>
      </c>
      <c r="AX10" s="111">
        <v>0</v>
      </c>
      <c r="AY10" s="111">
        <v>284.04000000000002</v>
      </c>
      <c r="AZ10" s="111">
        <v>82.08</v>
      </c>
      <c r="BA10" s="111">
        <v>0.12000000000000001</v>
      </c>
      <c r="BB10" s="111">
        <v>91.08</v>
      </c>
      <c r="BC10" s="111">
        <v>2.1800000000000002</v>
      </c>
      <c r="BD10" s="111">
        <v>12.620000000000001</v>
      </c>
      <c r="BE10" s="111">
        <v>5.79</v>
      </c>
      <c r="BF10" s="111">
        <v>0</v>
      </c>
      <c r="BG10" s="111">
        <v>10.41</v>
      </c>
      <c r="BH10" s="111">
        <v>126.792</v>
      </c>
      <c r="BI10" s="111">
        <v>52.686</v>
      </c>
      <c r="BJ10" s="111">
        <v>2.0840000000000001</v>
      </c>
      <c r="BK10" s="111">
        <v>0</v>
      </c>
      <c r="BL10" s="111">
        <f t="shared" ref="BL10:BL32" si="0">SUM(B10:W10)+AG10+BJ10</f>
        <v>5618.7940000004</v>
      </c>
      <c r="BM10" s="111">
        <f t="shared" ref="BM10:BM32" si="1">SUM(X10:AF10)+SUM(AH10:BI10)</f>
        <v>846.31</v>
      </c>
      <c r="BN10" s="111">
        <f t="shared" ref="BN10:BN32" si="2">BK10+BL10+BM10</f>
        <v>6465.1040000003995</v>
      </c>
      <c r="BO10" s="111">
        <v>0</v>
      </c>
      <c r="BP10" s="111">
        <f t="shared" ref="BP10:BP32" si="3">SUM(B10:BJ10)</f>
        <v>6465.1040000003995</v>
      </c>
    </row>
    <row r="11" spans="1:16380" s="146" customFormat="1" ht="15.6" x14ac:dyDescent="0.3">
      <c r="A11" s="138" t="s">
        <v>8</v>
      </c>
      <c r="B11" s="111">
        <v>612.24</v>
      </c>
      <c r="C11" s="111">
        <v>139.68</v>
      </c>
      <c r="D11" s="111">
        <v>171.54</v>
      </c>
      <c r="E11" s="111">
        <v>254.4</v>
      </c>
      <c r="F11" s="111">
        <v>547.20000000000005</v>
      </c>
      <c r="G11" s="111">
        <v>123.84</v>
      </c>
      <c r="H11" s="111">
        <v>298.08</v>
      </c>
      <c r="I11" s="111">
        <v>267.36</v>
      </c>
      <c r="J11" s="111">
        <v>274.8</v>
      </c>
      <c r="K11" s="111">
        <v>132.96</v>
      </c>
      <c r="L11" s="111">
        <v>92.4</v>
      </c>
      <c r="M11" s="111">
        <v>476.16</v>
      </c>
      <c r="N11" s="111">
        <v>253.19999999995343</v>
      </c>
      <c r="O11" s="111">
        <v>461.88000000012107</v>
      </c>
      <c r="P11" s="111">
        <v>293.04000000003725</v>
      </c>
      <c r="Q11" s="111">
        <v>399.5999999998603</v>
      </c>
      <c r="R11" s="111">
        <v>345.60000000009313</v>
      </c>
      <c r="S11" s="111">
        <v>17.774999999999999</v>
      </c>
      <c r="T11" s="111">
        <v>23.175000000000001</v>
      </c>
      <c r="U11" s="111">
        <v>17.52</v>
      </c>
      <c r="V11" s="111">
        <v>1.335</v>
      </c>
      <c r="W11" s="111">
        <v>159.6</v>
      </c>
      <c r="X11" s="111">
        <v>14.526</v>
      </c>
      <c r="Y11" s="111">
        <v>6.9039999999999999</v>
      </c>
      <c r="Z11" s="111">
        <v>32.85</v>
      </c>
      <c r="AA11" s="111">
        <v>0</v>
      </c>
      <c r="AB11" s="111">
        <v>5.7600000000000007</v>
      </c>
      <c r="AC11" s="111">
        <v>0</v>
      </c>
      <c r="AD11" s="111">
        <v>11.321999999999999</v>
      </c>
      <c r="AE11" s="111">
        <v>0</v>
      </c>
      <c r="AF11" s="111">
        <v>0</v>
      </c>
      <c r="AG11" s="111">
        <v>0</v>
      </c>
      <c r="AH11" s="111">
        <v>0</v>
      </c>
      <c r="AI11" s="111">
        <v>14.239999999999998</v>
      </c>
      <c r="AJ11" s="111">
        <v>13.360000000000001</v>
      </c>
      <c r="AK11" s="111">
        <v>0</v>
      </c>
      <c r="AL11" s="111">
        <v>16.810000000000002</v>
      </c>
      <c r="AM11" s="111">
        <v>9.48</v>
      </c>
      <c r="AN11" s="111">
        <v>0</v>
      </c>
      <c r="AO11" s="111">
        <v>5.28</v>
      </c>
      <c r="AP11" s="111">
        <v>0</v>
      </c>
      <c r="AQ11" s="111">
        <v>10.02</v>
      </c>
      <c r="AR11" s="111">
        <v>0</v>
      </c>
      <c r="AS11" s="111">
        <v>0</v>
      </c>
      <c r="AT11" s="111">
        <v>22.759999999999998</v>
      </c>
      <c r="AU11" s="111">
        <v>4.88</v>
      </c>
      <c r="AV11" s="111">
        <v>0</v>
      </c>
      <c r="AW11" s="111">
        <v>4.67</v>
      </c>
      <c r="AX11" s="111">
        <v>0</v>
      </c>
      <c r="AY11" s="111">
        <v>274.68</v>
      </c>
      <c r="AZ11" s="111">
        <v>78.720000000000013</v>
      </c>
      <c r="BA11" s="111">
        <v>0.12000000000000001</v>
      </c>
      <c r="BB11" s="111">
        <v>87.72</v>
      </c>
      <c r="BC11" s="111">
        <v>2.1</v>
      </c>
      <c r="BD11" s="111">
        <v>12.36</v>
      </c>
      <c r="BE11" s="111">
        <v>5.88</v>
      </c>
      <c r="BF11" s="111">
        <v>0</v>
      </c>
      <c r="BG11" s="111">
        <v>9.67</v>
      </c>
      <c r="BH11" s="111">
        <v>115.34399999999999</v>
      </c>
      <c r="BI11" s="111">
        <v>49.792000000000002</v>
      </c>
      <c r="BJ11" s="111">
        <v>1.494</v>
      </c>
      <c r="BK11" s="111">
        <v>0</v>
      </c>
      <c r="BL11" s="111">
        <f t="shared" si="0"/>
        <v>5364.8790000000654</v>
      </c>
      <c r="BM11" s="111">
        <f t="shared" si="1"/>
        <v>809.24800000000005</v>
      </c>
      <c r="BN11" s="111">
        <f t="shared" si="2"/>
        <v>6174.1270000000659</v>
      </c>
      <c r="BO11" s="111">
        <v>0</v>
      </c>
      <c r="BP11" s="111">
        <f t="shared" si="3"/>
        <v>6174.1270000000677</v>
      </c>
    </row>
    <row r="12" spans="1:16380" s="146" customFormat="1" ht="15.6" x14ac:dyDescent="0.3">
      <c r="A12" s="138" t="s">
        <v>9</v>
      </c>
      <c r="B12" s="111">
        <v>552.48</v>
      </c>
      <c r="C12" s="111">
        <v>135.36000000000001</v>
      </c>
      <c r="D12" s="111">
        <v>160.56</v>
      </c>
      <c r="E12" s="111">
        <v>202.56</v>
      </c>
      <c r="F12" s="111">
        <v>512.64</v>
      </c>
      <c r="G12" s="111">
        <v>122.4</v>
      </c>
      <c r="H12" s="111">
        <v>282.72000000000003</v>
      </c>
      <c r="I12" s="111">
        <v>248.16</v>
      </c>
      <c r="J12" s="111">
        <v>264.24</v>
      </c>
      <c r="K12" s="111">
        <v>127.68</v>
      </c>
      <c r="L12" s="111">
        <v>90.96</v>
      </c>
      <c r="M12" s="111">
        <v>456</v>
      </c>
      <c r="N12" s="111">
        <v>222.95999999996275</v>
      </c>
      <c r="O12" s="111">
        <v>438.84000000031665</v>
      </c>
      <c r="P12" s="111">
        <v>278.39999999990687</v>
      </c>
      <c r="Q12" s="111">
        <v>382.56000000005588</v>
      </c>
      <c r="R12" s="111">
        <v>310.67999999993481</v>
      </c>
      <c r="S12" s="111">
        <v>17.475000000000001</v>
      </c>
      <c r="T12" s="111">
        <v>22.274999999999999</v>
      </c>
      <c r="U12" s="111">
        <v>17.36</v>
      </c>
      <c r="V12" s="111">
        <v>1.3499999999999999</v>
      </c>
      <c r="W12" s="111">
        <v>148.08000000000001</v>
      </c>
      <c r="X12" s="111">
        <v>14.098000000000001</v>
      </c>
      <c r="Y12" s="111">
        <v>7.2779999999999996</v>
      </c>
      <c r="Z12" s="111">
        <v>31.41</v>
      </c>
      <c r="AA12" s="111">
        <v>0</v>
      </c>
      <c r="AB12" s="111">
        <v>5.94</v>
      </c>
      <c r="AC12" s="111">
        <v>0</v>
      </c>
      <c r="AD12" s="111">
        <v>7.88</v>
      </c>
      <c r="AE12" s="111">
        <v>0</v>
      </c>
      <c r="AF12" s="111">
        <v>0</v>
      </c>
      <c r="AG12" s="111">
        <v>0</v>
      </c>
      <c r="AH12" s="111">
        <v>0</v>
      </c>
      <c r="AI12" s="111">
        <v>13.24</v>
      </c>
      <c r="AJ12" s="111">
        <v>12.48</v>
      </c>
      <c r="AK12" s="111">
        <v>0</v>
      </c>
      <c r="AL12" s="111">
        <v>15.85</v>
      </c>
      <c r="AM12" s="111">
        <v>9.2800000000000011</v>
      </c>
      <c r="AN12" s="111">
        <v>0</v>
      </c>
      <c r="AO12" s="111">
        <v>4.74</v>
      </c>
      <c r="AP12" s="111">
        <v>0</v>
      </c>
      <c r="AQ12" s="111">
        <v>9.5399999999999991</v>
      </c>
      <c r="AR12" s="111">
        <v>0</v>
      </c>
      <c r="AS12" s="111">
        <v>0</v>
      </c>
      <c r="AT12" s="111">
        <v>21.98</v>
      </c>
      <c r="AU12" s="111">
        <v>4.4400000000000004</v>
      </c>
      <c r="AV12" s="111">
        <v>0</v>
      </c>
      <c r="AW12" s="111">
        <v>5.03</v>
      </c>
      <c r="AX12" s="111">
        <v>0</v>
      </c>
      <c r="AY12" s="111">
        <v>254.52</v>
      </c>
      <c r="AZ12" s="111">
        <v>68.160000000000011</v>
      </c>
      <c r="BA12" s="111">
        <v>0.12000000000000001</v>
      </c>
      <c r="BB12" s="111">
        <v>74.16</v>
      </c>
      <c r="BC12" s="111">
        <v>2.12</v>
      </c>
      <c r="BD12" s="111">
        <v>11.66</v>
      </c>
      <c r="BE12" s="111">
        <v>5.67</v>
      </c>
      <c r="BF12" s="111">
        <v>0</v>
      </c>
      <c r="BG12" s="111">
        <v>0</v>
      </c>
      <c r="BH12" s="111">
        <v>101.38200000000001</v>
      </c>
      <c r="BI12" s="111">
        <v>52.027999999999999</v>
      </c>
      <c r="BJ12" s="111">
        <v>1.31</v>
      </c>
      <c r="BK12" s="111">
        <v>0</v>
      </c>
      <c r="BL12" s="111">
        <f t="shared" si="0"/>
        <v>4997.0500000001775</v>
      </c>
      <c r="BM12" s="111">
        <f t="shared" si="1"/>
        <v>733.00600000000009</v>
      </c>
      <c r="BN12" s="111">
        <f t="shared" si="2"/>
        <v>5730.0560000001778</v>
      </c>
      <c r="BO12" s="111">
        <v>0</v>
      </c>
      <c r="BP12" s="111">
        <f t="shared" si="3"/>
        <v>5730.0560000001751</v>
      </c>
    </row>
    <row r="13" spans="1:16380" s="146" customFormat="1" ht="15.6" x14ac:dyDescent="0.3">
      <c r="A13" s="138" t="s">
        <v>10</v>
      </c>
      <c r="B13" s="111">
        <v>544.79999999999995</v>
      </c>
      <c r="C13" s="111">
        <v>138.72</v>
      </c>
      <c r="D13" s="111">
        <v>156.24</v>
      </c>
      <c r="E13" s="111">
        <v>178.56</v>
      </c>
      <c r="F13" s="111">
        <v>513.6</v>
      </c>
      <c r="G13" s="111">
        <v>116.10000000000001</v>
      </c>
      <c r="H13" s="111">
        <v>274.56</v>
      </c>
      <c r="I13" s="111">
        <v>241.92</v>
      </c>
      <c r="J13" s="111">
        <v>266.16000000000003</v>
      </c>
      <c r="K13" s="111">
        <v>125.76</v>
      </c>
      <c r="L13" s="111">
        <v>88.56</v>
      </c>
      <c r="M13" s="111">
        <v>439.68</v>
      </c>
      <c r="N13" s="111">
        <v>212.39999999990687</v>
      </c>
      <c r="O13" s="111">
        <v>454.32000000029802</v>
      </c>
      <c r="P13" s="111">
        <v>279.36000000010245</v>
      </c>
      <c r="Q13" s="111">
        <v>355.92000000015832</v>
      </c>
      <c r="R13" s="111">
        <v>306.36000000010245</v>
      </c>
      <c r="S13" s="111">
        <v>25.725000000000001</v>
      </c>
      <c r="T13" s="111">
        <v>22.799999999999997</v>
      </c>
      <c r="U13" s="111">
        <v>18.100000000000001</v>
      </c>
      <c r="V13" s="111">
        <v>1.3499999999999999</v>
      </c>
      <c r="W13" s="111">
        <v>146.88</v>
      </c>
      <c r="X13" s="111">
        <v>16.338000000000001</v>
      </c>
      <c r="Y13" s="111">
        <v>5.1660000000000004</v>
      </c>
      <c r="Z13" s="111">
        <v>25.230000000000004</v>
      </c>
      <c r="AA13" s="111">
        <v>0</v>
      </c>
      <c r="AB13" s="111">
        <v>5.8500000000000005</v>
      </c>
      <c r="AC13" s="111">
        <v>0</v>
      </c>
      <c r="AD13" s="111">
        <v>9.1</v>
      </c>
      <c r="AE13" s="111">
        <v>0</v>
      </c>
      <c r="AF13" s="111">
        <v>0</v>
      </c>
      <c r="AG13" s="111">
        <v>0</v>
      </c>
      <c r="AH13" s="111">
        <v>0</v>
      </c>
      <c r="AI13" s="111">
        <v>12.86</v>
      </c>
      <c r="AJ13" s="111">
        <v>12.620000000000001</v>
      </c>
      <c r="AK13" s="111">
        <v>0</v>
      </c>
      <c r="AL13" s="111">
        <v>16.29</v>
      </c>
      <c r="AM13" s="111">
        <v>8.58</v>
      </c>
      <c r="AN13" s="111">
        <v>0</v>
      </c>
      <c r="AO13" s="111">
        <v>5</v>
      </c>
      <c r="AP13" s="111">
        <v>0</v>
      </c>
      <c r="AQ13" s="111">
        <v>9.15</v>
      </c>
      <c r="AR13" s="111">
        <v>0</v>
      </c>
      <c r="AS13" s="111">
        <v>0</v>
      </c>
      <c r="AT13" s="111">
        <v>22.46</v>
      </c>
      <c r="AU13" s="111">
        <v>4.22</v>
      </c>
      <c r="AV13" s="111">
        <v>0</v>
      </c>
      <c r="AW13" s="111">
        <v>5.28</v>
      </c>
      <c r="AX13" s="111">
        <v>0</v>
      </c>
      <c r="AY13" s="111">
        <v>254.16</v>
      </c>
      <c r="AZ13" s="111">
        <v>70.08</v>
      </c>
      <c r="BA13" s="111">
        <v>0.12000000000000001</v>
      </c>
      <c r="BB13" s="111">
        <v>76.320000000000007</v>
      </c>
      <c r="BC13" s="111">
        <v>2.1800000000000002</v>
      </c>
      <c r="BD13" s="111">
        <v>11.959999999999999</v>
      </c>
      <c r="BE13" s="111">
        <v>5.7</v>
      </c>
      <c r="BF13" s="111">
        <v>0</v>
      </c>
      <c r="BG13" s="111">
        <v>0</v>
      </c>
      <c r="BH13" s="111">
        <v>98.33</v>
      </c>
      <c r="BI13" s="111">
        <v>55.85</v>
      </c>
      <c r="BJ13" s="111">
        <v>1.1759999999999999</v>
      </c>
      <c r="BK13" s="111">
        <v>0</v>
      </c>
      <c r="BL13" s="111">
        <f t="shared" si="0"/>
        <v>4909.0510000005697</v>
      </c>
      <c r="BM13" s="111">
        <f t="shared" si="1"/>
        <v>732.84400000000005</v>
      </c>
      <c r="BN13" s="111">
        <f t="shared" si="2"/>
        <v>5641.8950000005698</v>
      </c>
      <c r="BO13" s="111">
        <v>0</v>
      </c>
      <c r="BP13" s="111">
        <f t="shared" si="3"/>
        <v>5641.8950000005689</v>
      </c>
    </row>
    <row r="14" spans="1:16380" s="146" customFormat="1" ht="15.6" x14ac:dyDescent="0.3">
      <c r="A14" s="138" t="s">
        <v>11</v>
      </c>
      <c r="B14" s="111">
        <v>617.28</v>
      </c>
      <c r="C14" s="111">
        <v>135.36000000000001</v>
      </c>
      <c r="D14" s="111">
        <v>171</v>
      </c>
      <c r="E14" s="111">
        <v>190.08</v>
      </c>
      <c r="F14" s="111">
        <v>584.16</v>
      </c>
      <c r="G14" s="111">
        <v>111.24</v>
      </c>
      <c r="H14" s="111">
        <v>296.16000000000003</v>
      </c>
      <c r="I14" s="111">
        <v>252</v>
      </c>
      <c r="J14" s="111">
        <v>325.2</v>
      </c>
      <c r="K14" s="111">
        <v>202.08</v>
      </c>
      <c r="L14" s="111">
        <v>95.28</v>
      </c>
      <c r="M14" s="111">
        <v>412.8</v>
      </c>
      <c r="N14" s="111">
        <v>266.88000000000466</v>
      </c>
      <c r="O14" s="111">
        <v>491.4000000001397</v>
      </c>
      <c r="P14" s="111">
        <v>325.43999999994412</v>
      </c>
      <c r="Q14" s="111">
        <v>438.47999999998137</v>
      </c>
      <c r="R14" s="111">
        <v>350.64000000013039</v>
      </c>
      <c r="S14" s="111">
        <v>24</v>
      </c>
      <c r="T14" s="111">
        <v>25.125</v>
      </c>
      <c r="U14" s="111">
        <v>23.56</v>
      </c>
      <c r="V14" s="111">
        <v>1.0649999999999999</v>
      </c>
      <c r="W14" s="111">
        <v>149.28</v>
      </c>
      <c r="X14" s="111">
        <v>32.194000000000003</v>
      </c>
      <c r="Y14" s="111">
        <v>7.6420000000000003</v>
      </c>
      <c r="Z14" s="111">
        <v>16.5</v>
      </c>
      <c r="AA14" s="111">
        <v>0</v>
      </c>
      <c r="AB14" s="111">
        <v>6.12</v>
      </c>
      <c r="AC14" s="111">
        <v>0</v>
      </c>
      <c r="AD14" s="111">
        <v>6.79</v>
      </c>
      <c r="AE14" s="111">
        <v>0</v>
      </c>
      <c r="AF14" s="111">
        <v>0</v>
      </c>
      <c r="AG14" s="111">
        <v>0</v>
      </c>
      <c r="AH14" s="111">
        <v>0</v>
      </c>
      <c r="AI14" s="111">
        <v>13.78</v>
      </c>
      <c r="AJ14" s="111">
        <v>13.879999999999999</v>
      </c>
      <c r="AK14" s="111">
        <v>0</v>
      </c>
      <c r="AL14" s="111">
        <v>17.61</v>
      </c>
      <c r="AM14" s="111">
        <v>9.2000000000000011</v>
      </c>
      <c r="AN14" s="111">
        <v>0</v>
      </c>
      <c r="AO14" s="111">
        <v>5.6999999999999993</v>
      </c>
      <c r="AP14" s="111">
        <v>0</v>
      </c>
      <c r="AQ14" s="111">
        <v>11.29</v>
      </c>
      <c r="AR14" s="111">
        <v>0</v>
      </c>
      <c r="AS14" s="111">
        <v>0</v>
      </c>
      <c r="AT14" s="111">
        <v>27.88</v>
      </c>
      <c r="AU14" s="111">
        <v>4.4800000000000004</v>
      </c>
      <c r="AV14" s="111">
        <v>0</v>
      </c>
      <c r="AW14" s="111">
        <v>6.05</v>
      </c>
      <c r="AX14" s="111">
        <v>0</v>
      </c>
      <c r="AY14" s="111">
        <v>286.2</v>
      </c>
      <c r="AZ14" s="111">
        <v>72.72</v>
      </c>
      <c r="BA14" s="111">
        <v>0.12000000000000001</v>
      </c>
      <c r="BB14" s="111">
        <v>84.84</v>
      </c>
      <c r="BC14" s="111">
        <v>2.66</v>
      </c>
      <c r="BD14" s="111">
        <v>14.7</v>
      </c>
      <c r="BE14" s="111">
        <v>5.94</v>
      </c>
      <c r="BF14" s="111">
        <v>0</v>
      </c>
      <c r="BG14" s="111">
        <v>0</v>
      </c>
      <c r="BH14" s="111">
        <v>109.682</v>
      </c>
      <c r="BI14" s="111">
        <v>79.703999999999994</v>
      </c>
      <c r="BJ14" s="111">
        <v>1.1539999999999999</v>
      </c>
      <c r="BK14" s="111">
        <v>0</v>
      </c>
      <c r="BL14" s="111">
        <f t="shared" si="0"/>
        <v>5489.6640000002008</v>
      </c>
      <c r="BM14" s="111">
        <f t="shared" si="1"/>
        <v>835.68200000000002</v>
      </c>
      <c r="BN14" s="111">
        <f t="shared" si="2"/>
        <v>6325.3460000002005</v>
      </c>
      <c r="BO14" s="111">
        <v>0</v>
      </c>
      <c r="BP14" s="111">
        <f t="shared" si="3"/>
        <v>6325.3460000001987</v>
      </c>
    </row>
    <row r="15" spans="1:16380" s="146" customFormat="1" ht="15.6" x14ac:dyDescent="0.3">
      <c r="A15" s="138" t="s">
        <v>12</v>
      </c>
      <c r="B15" s="111">
        <v>775.92</v>
      </c>
      <c r="C15" s="111">
        <v>150.24</v>
      </c>
      <c r="D15" s="111">
        <v>203.76</v>
      </c>
      <c r="E15" s="111">
        <v>202.08</v>
      </c>
      <c r="F15" s="111">
        <v>654.72</v>
      </c>
      <c r="G15" s="111">
        <v>123.47999999999999</v>
      </c>
      <c r="H15" s="111">
        <v>341.76</v>
      </c>
      <c r="I15" s="111">
        <v>356.64</v>
      </c>
      <c r="J15" s="111">
        <v>373.2</v>
      </c>
      <c r="K15" s="111">
        <v>237.6</v>
      </c>
      <c r="L15" s="111">
        <v>114.72</v>
      </c>
      <c r="M15" s="111">
        <v>447.84</v>
      </c>
      <c r="N15" s="111">
        <v>322.80000000004657</v>
      </c>
      <c r="O15" s="111">
        <v>565.56000000005588</v>
      </c>
      <c r="P15" s="111">
        <v>370.56000000005588</v>
      </c>
      <c r="Q15" s="111">
        <v>506.16000000014901</v>
      </c>
      <c r="R15" s="111">
        <v>434.88000000012107</v>
      </c>
      <c r="S15" s="111">
        <v>35.775000000000006</v>
      </c>
      <c r="T15" s="111">
        <v>31.200000000000003</v>
      </c>
      <c r="U15" s="111">
        <v>30.06</v>
      </c>
      <c r="V15" s="111">
        <v>0.67499999999999993</v>
      </c>
      <c r="W15" s="111">
        <v>175.44</v>
      </c>
      <c r="X15" s="111">
        <v>27.797999999999998</v>
      </c>
      <c r="Y15" s="111">
        <v>6.476</v>
      </c>
      <c r="Z15" s="111">
        <v>19.770000000000003</v>
      </c>
      <c r="AA15" s="111">
        <v>0</v>
      </c>
      <c r="AB15" s="111">
        <v>6.75</v>
      </c>
      <c r="AC15" s="111">
        <v>0</v>
      </c>
      <c r="AD15" s="111">
        <v>9.5380000000000003</v>
      </c>
      <c r="AE15" s="111">
        <v>0</v>
      </c>
      <c r="AF15" s="111">
        <v>0</v>
      </c>
      <c r="AG15" s="111">
        <v>0</v>
      </c>
      <c r="AH15" s="111">
        <v>0</v>
      </c>
      <c r="AI15" s="111">
        <v>15.5</v>
      </c>
      <c r="AJ15" s="111">
        <v>16.32</v>
      </c>
      <c r="AK15" s="111">
        <v>0</v>
      </c>
      <c r="AL15" s="111">
        <v>19.93</v>
      </c>
      <c r="AM15" s="111">
        <v>11.28</v>
      </c>
      <c r="AN15" s="111">
        <v>0</v>
      </c>
      <c r="AO15" s="111">
        <v>6.26</v>
      </c>
      <c r="AP15" s="111">
        <v>0</v>
      </c>
      <c r="AQ15" s="111">
        <v>13.38</v>
      </c>
      <c r="AR15" s="111">
        <v>0</v>
      </c>
      <c r="AS15" s="111">
        <v>0</v>
      </c>
      <c r="AT15" s="111">
        <v>31.18</v>
      </c>
      <c r="AU15" s="111">
        <v>7.3599999999999994</v>
      </c>
      <c r="AV15" s="111">
        <v>0</v>
      </c>
      <c r="AW15" s="111">
        <v>5.96</v>
      </c>
      <c r="AX15" s="111">
        <v>0</v>
      </c>
      <c r="AY15" s="111">
        <v>330.48</v>
      </c>
      <c r="AZ15" s="111">
        <v>89.279999999999987</v>
      </c>
      <c r="BA15" s="111">
        <v>0.12000000000000001</v>
      </c>
      <c r="BB15" s="111">
        <v>93.84</v>
      </c>
      <c r="BC15" s="111">
        <v>2.56</v>
      </c>
      <c r="BD15" s="111">
        <v>15.1</v>
      </c>
      <c r="BE15" s="111">
        <v>7.62</v>
      </c>
      <c r="BF15" s="111">
        <v>0</v>
      </c>
      <c r="BG15" s="111">
        <v>0</v>
      </c>
      <c r="BH15" s="111">
        <v>137.61000000000001</v>
      </c>
      <c r="BI15" s="111">
        <v>83.427999999999997</v>
      </c>
      <c r="BJ15" s="111">
        <v>1.1559999999999999</v>
      </c>
      <c r="BK15" s="111">
        <v>0</v>
      </c>
      <c r="BL15" s="111">
        <f t="shared" si="0"/>
        <v>6456.2260000004271</v>
      </c>
      <c r="BM15" s="111">
        <f t="shared" si="1"/>
        <v>957.54</v>
      </c>
      <c r="BN15" s="111">
        <f t="shared" si="2"/>
        <v>7413.7660000004271</v>
      </c>
      <c r="BO15" s="111">
        <v>0</v>
      </c>
      <c r="BP15" s="111">
        <f t="shared" si="3"/>
        <v>7413.7660000004271</v>
      </c>
    </row>
    <row r="16" spans="1:16380" s="146" customFormat="1" ht="15.6" x14ac:dyDescent="0.3">
      <c r="A16" s="138" t="s">
        <v>13</v>
      </c>
      <c r="B16" s="111">
        <v>833.04</v>
      </c>
      <c r="C16" s="111">
        <v>168.48</v>
      </c>
      <c r="D16" s="111">
        <v>212.58</v>
      </c>
      <c r="E16" s="111">
        <v>242.4</v>
      </c>
      <c r="F16" s="111">
        <v>753.6</v>
      </c>
      <c r="G16" s="111">
        <v>161.82</v>
      </c>
      <c r="H16" s="111">
        <v>370.08</v>
      </c>
      <c r="I16" s="111">
        <v>372</v>
      </c>
      <c r="J16" s="111">
        <v>415.44</v>
      </c>
      <c r="K16" s="111">
        <v>353.76</v>
      </c>
      <c r="L16" s="111">
        <v>121.68</v>
      </c>
      <c r="M16" s="111">
        <v>532.32000000000005</v>
      </c>
      <c r="N16" s="111">
        <v>329.52000000001863</v>
      </c>
      <c r="O16" s="111">
        <v>599.39999999990687</v>
      </c>
      <c r="P16" s="111">
        <v>393.12000000011176</v>
      </c>
      <c r="Q16" s="111">
        <v>617.04000000003725</v>
      </c>
      <c r="R16" s="111">
        <v>469.44000000017695</v>
      </c>
      <c r="S16" s="111">
        <v>37.424999999999997</v>
      </c>
      <c r="T16" s="111">
        <v>35.25</v>
      </c>
      <c r="U16" s="111">
        <v>31.62</v>
      </c>
      <c r="V16" s="111">
        <v>1.425</v>
      </c>
      <c r="W16" s="111">
        <v>218.16</v>
      </c>
      <c r="X16" s="111">
        <v>18.053999999999998</v>
      </c>
      <c r="Y16" s="111">
        <v>11.776</v>
      </c>
      <c r="Z16" s="111">
        <v>18.54</v>
      </c>
      <c r="AA16" s="111">
        <v>0</v>
      </c>
      <c r="AB16" s="111">
        <v>6.2099999999999991</v>
      </c>
      <c r="AC16" s="111">
        <v>0</v>
      </c>
      <c r="AD16" s="111">
        <v>11.782</v>
      </c>
      <c r="AE16" s="111">
        <v>0</v>
      </c>
      <c r="AF16" s="111">
        <v>0</v>
      </c>
      <c r="AG16" s="111">
        <v>0</v>
      </c>
      <c r="AH16" s="111">
        <v>0</v>
      </c>
      <c r="AI16" s="111">
        <v>17.600000000000001</v>
      </c>
      <c r="AJ16" s="111">
        <v>16.68</v>
      </c>
      <c r="AK16" s="111">
        <v>0</v>
      </c>
      <c r="AL16" s="111">
        <v>20.950000000000003</v>
      </c>
      <c r="AM16" s="111">
        <v>11.100000000000001</v>
      </c>
      <c r="AN16" s="111">
        <v>0</v>
      </c>
      <c r="AO16" s="111">
        <v>7.1</v>
      </c>
      <c r="AP16" s="111">
        <v>0</v>
      </c>
      <c r="AQ16" s="111">
        <v>12.7</v>
      </c>
      <c r="AR16" s="111">
        <v>0</v>
      </c>
      <c r="AS16" s="111">
        <v>0</v>
      </c>
      <c r="AT16" s="111">
        <v>30.6</v>
      </c>
      <c r="AU16" s="111">
        <v>5.6599999999999993</v>
      </c>
      <c r="AV16" s="111">
        <v>0</v>
      </c>
      <c r="AW16" s="111">
        <v>5.23</v>
      </c>
      <c r="AX16" s="111">
        <v>0</v>
      </c>
      <c r="AY16" s="111">
        <v>356.40000000000003</v>
      </c>
      <c r="AZ16" s="111">
        <v>93.6</v>
      </c>
      <c r="BA16" s="111">
        <v>0.12000000000000001</v>
      </c>
      <c r="BB16" s="111">
        <v>104.16</v>
      </c>
      <c r="BC16" s="111">
        <v>2.72</v>
      </c>
      <c r="BD16" s="111">
        <v>17.760000000000002</v>
      </c>
      <c r="BE16" s="111">
        <v>6.3599999999999994</v>
      </c>
      <c r="BF16" s="111">
        <v>0</v>
      </c>
      <c r="BG16" s="111">
        <v>0</v>
      </c>
      <c r="BH16" s="111">
        <v>153.54599999999999</v>
      </c>
      <c r="BI16" s="111">
        <v>79.373999999999995</v>
      </c>
      <c r="BJ16" s="111">
        <v>1.02</v>
      </c>
      <c r="BK16" s="111">
        <v>0</v>
      </c>
      <c r="BL16" s="111">
        <f t="shared" si="0"/>
        <v>7270.6200000002518</v>
      </c>
      <c r="BM16" s="111">
        <f t="shared" si="1"/>
        <v>1008.022</v>
      </c>
      <c r="BN16" s="111">
        <f t="shared" si="2"/>
        <v>8278.6420000002527</v>
      </c>
      <c r="BO16" s="111">
        <v>0</v>
      </c>
      <c r="BP16" s="111">
        <f t="shared" si="3"/>
        <v>8278.6420000002527</v>
      </c>
    </row>
    <row r="17" spans="1:68" s="146" customFormat="1" ht="15.6" x14ac:dyDescent="0.3">
      <c r="A17" s="138" t="s">
        <v>14</v>
      </c>
      <c r="B17" s="111">
        <v>929.28</v>
      </c>
      <c r="C17" s="111">
        <v>168.48</v>
      </c>
      <c r="D17" s="111">
        <v>223.56</v>
      </c>
      <c r="E17" s="111">
        <v>292.8</v>
      </c>
      <c r="F17" s="111">
        <v>897.12</v>
      </c>
      <c r="G17" s="111">
        <v>273.78000000000003</v>
      </c>
      <c r="H17" s="111">
        <v>416.16</v>
      </c>
      <c r="I17" s="111">
        <v>373.44</v>
      </c>
      <c r="J17" s="111">
        <v>502.8</v>
      </c>
      <c r="K17" s="111">
        <v>446.4</v>
      </c>
      <c r="L17" s="111">
        <v>120</v>
      </c>
      <c r="M17" s="111">
        <v>566.88</v>
      </c>
      <c r="N17" s="111">
        <v>324.23999999999069</v>
      </c>
      <c r="O17" s="111">
        <v>648.00000000046566</v>
      </c>
      <c r="P17" s="111">
        <v>413.52000000001863</v>
      </c>
      <c r="Q17" s="111">
        <v>704.16000000014901</v>
      </c>
      <c r="R17" s="111">
        <v>501.4800000002142</v>
      </c>
      <c r="S17" s="111">
        <v>38.85</v>
      </c>
      <c r="T17" s="111">
        <v>40.125</v>
      </c>
      <c r="U17" s="111">
        <v>31.060000000000002</v>
      </c>
      <c r="V17" s="111">
        <v>2.5949999999999998</v>
      </c>
      <c r="W17" s="111">
        <v>287.52</v>
      </c>
      <c r="X17" s="111">
        <v>30.61</v>
      </c>
      <c r="Y17" s="111">
        <v>17.059999999999999</v>
      </c>
      <c r="Z17" s="111">
        <v>19.95</v>
      </c>
      <c r="AA17" s="111">
        <v>0</v>
      </c>
      <c r="AB17" s="111">
        <v>6.12</v>
      </c>
      <c r="AC17" s="111">
        <v>0</v>
      </c>
      <c r="AD17" s="111">
        <v>17.641999999999999</v>
      </c>
      <c r="AE17" s="111">
        <v>0</v>
      </c>
      <c r="AF17" s="111">
        <v>0</v>
      </c>
      <c r="AG17" s="111">
        <v>0</v>
      </c>
      <c r="AH17" s="111">
        <v>0</v>
      </c>
      <c r="AI17" s="111">
        <v>17.559999999999999</v>
      </c>
      <c r="AJ17" s="111">
        <v>17.239999999999998</v>
      </c>
      <c r="AK17" s="111">
        <v>0</v>
      </c>
      <c r="AL17" s="111">
        <v>24.13</v>
      </c>
      <c r="AM17" s="111">
        <v>10.98</v>
      </c>
      <c r="AN17" s="111">
        <v>0</v>
      </c>
      <c r="AO17" s="111">
        <v>6.08</v>
      </c>
      <c r="AP17" s="111">
        <v>0</v>
      </c>
      <c r="AQ17" s="111">
        <v>11.129999999999999</v>
      </c>
      <c r="AR17" s="111">
        <v>0</v>
      </c>
      <c r="AS17" s="111">
        <v>0</v>
      </c>
      <c r="AT17" s="111">
        <v>31.560000000000002</v>
      </c>
      <c r="AU17" s="111">
        <v>5.88</v>
      </c>
      <c r="AV17" s="111">
        <v>0</v>
      </c>
      <c r="AW17" s="111">
        <v>6.05</v>
      </c>
      <c r="AX17" s="111">
        <v>0</v>
      </c>
      <c r="AY17" s="111">
        <v>396.72</v>
      </c>
      <c r="AZ17" s="111">
        <v>132.24</v>
      </c>
      <c r="BA17" s="111">
        <v>0.12000000000000001</v>
      </c>
      <c r="BB17" s="111">
        <v>122.76</v>
      </c>
      <c r="BC17" s="111">
        <v>2.8000000000000003</v>
      </c>
      <c r="BD17" s="111">
        <v>18.82</v>
      </c>
      <c r="BE17" s="111">
        <v>7.7250000000000005</v>
      </c>
      <c r="BF17" s="111">
        <v>0</v>
      </c>
      <c r="BG17" s="111">
        <v>0</v>
      </c>
      <c r="BH17" s="111">
        <v>157.036</v>
      </c>
      <c r="BI17" s="111">
        <v>88.506</v>
      </c>
      <c r="BJ17" s="111">
        <v>0.93799999999999994</v>
      </c>
      <c r="BK17" s="111">
        <v>0</v>
      </c>
      <c r="BL17" s="111">
        <f t="shared" si="0"/>
        <v>8203.1880000008387</v>
      </c>
      <c r="BM17" s="111">
        <f t="shared" si="1"/>
        <v>1148.7190000000003</v>
      </c>
      <c r="BN17" s="111">
        <f t="shared" si="2"/>
        <v>9351.9070000008396</v>
      </c>
      <c r="BO17" s="111">
        <v>0</v>
      </c>
      <c r="BP17" s="111">
        <f t="shared" si="3"/>
        <v>9351.9070000008342</v>
      </c>
    </row>
    <row r="18" spans="1:68" s="146" customFormat="1" ht="15.6" x14ac:dyDescent="0.3">
      <c r="A18" s="138" t="s">
        <v>15</v>
      </c>
      <c r="B18" s="111">
        <v>1009.2</v>
      </c>
      <c r="C18" s="111">
        <v>175.2</v>
      </c>
      <c r="D18" s="111">
        <v>230.4</v>
      </c>
      <c r="E18" s="111">
        <v>335.04</v>
      </c>
      <c r="F18" s="111">
        <v>998.88</v>
      </c>
      <c r="G18" s="111">
        <v>293.94</v>
      </c>
      <c r="H18" s="111">
        <v>454.08000000000004</v>
      </c>
      <c r="I18" s="111">
        <v>379.2</v>
      </c>
      <c r="J18" s="111">
        <v>561.84</v>
      </c>
      <c r="K18" s="111">
        <v>495.36</v>
      </c>
      <c r="L18" s="111">
        <v>125.52</v>
      </c>
      <c r="M18" s="111">
        <v>592.32000000000005</v>
      </c>
      <c r="N18" s="111">
        <v>338.87999999988824</v>
      </c>
      <c r="O18" s="111">
        <v>694.44000000040978</v>
      </c>
      <c r="P18" s="111">
        <v>435.83999999985099</v>
      </c>
      <c r="Q18" s="111">
        <v>740.16000000014901</v>
      </c>
      <c r="R18" s="111">
        <v>521.64000000013039</v>
      </c>
      <c r="S18" s="111">
        <v>40.575000000000003</v>
      </c>
      <c r="T18" s="111">
        <v>37.65</v>
      </c>
      <c r="U18" s="111">
        <v>30</v>
      </c>
      <c r="V18" s="111">
        <v>1.74</v>
      </c>
      <c r="W18" s="111">
        <v>263.27999999999997</v>
      </c>
      <c r="X18" s="111">
        <v>29.533999999999999</v>
      </c>
      <c r="Y18" s="111">
        <v>19.327999999999999</v>
      </c>
      <c r="Z18" s="111">
        <v>21.48</v>
      </c>
      <c r="AA18" s="111">
        <v>0</v>
      </c>
      <c r="AB18" s="111">
        <v>6.39</v>
      </c>
      <c r="AC18" s="111">
        <v>0</v>
      </c>
      <c r="AD18" s="111">
        <v>20.425999999999998</v>
      </c>
      <c r="AE18" s="111">
        <v>0</v>
      </c>
      <c r="AF18" s="111">
        <v>0</v>
      </c>
      <c r="AG18" s="111">
        <v>0</v>
      </c>
      <c r="AH18" s="111">
        <v>0</v>
      </c>
      <c r="AI18" s="111">
        <v>17.2</v>
      </c>
      <c r="AJ18" s="111">
        <v>18.799999999999997</v>
      </c>
      <c r="AK18" s="111">
        <v>0</v>
      </c>
      <c r="AL18" s="111">
        <v>35.299999999999997</v>
      </c>
      <c r="AM18" s="111">
        <v>11.54</v>
      </c>
      <c r="AN18" s="111">
        <v>0</v>
      </c>
      <c r="AO18" s="111">
        <v>6.48</v>
      </c>
      <c r="AP18" s="111">
        <v>0</v>
      </c>
      <c r="AQ18" s="111">
        <v>12.14</v>
      </c>
      <c r="AR18" s="111">
        <v>0</v>
      </c>
      <c r="AS18" s="111">
        <v>0</v>
      </c>
      <c r="AT18" s="111">
        <v>34.119999999999997</v>
      </c>
      <c r="AU18" s="111">
        <v>5.92</v>
      </c>
      <c r="AV18" s="111">
        <v>0</v>
      </c>
      <c r="AW18" s="111">
        <v>6.67</v>
      </c>
      <c r="AX18" s="111">
        <v>0</v>
      </c>
      <c r="AY18" s="111">
        <v>419.40000000000003</v>
      </c>
      <c r="AZ18" s="111">
        <v>151.68</v>
      </c>
      <c r="BA18" s="111">
        <v>0.24000000000000002</v>
      </c>
      <c r="BB18" s="111">
        <v>133.07999999999998</v>
      </c>
      <c r="BC18" s="111">
        <v>2.94</v>
      </c>
      <c r="BD18" s="111">
        <v>16.48</v>
      </c>
      <c r="BE18" s="111">
        <v>8.8650000000000002</v>
      </c>
      <c r="BF18" s="111">
        <v>0</v>
      </c>
      <c r="BG18" s="111">
        <v>0</v>
      </c>
      <c r="BH18" s="111">
        <v>166.83799999999999</v>
      </c>
      <c r="BI18" s="111">
        <v>92.281999999999996</v>
      </c>
      <c r="BJ18" s="111">
        <v>1.3680000000000001</v>
      </c>
      <c r="BK18" s="111">
        <v>0</v>
      </c>
      <c r="BL18" s="111">
        <f t="shared" si="0"/>
        <v>8756.5530000004292</v>
      </c>
      <c r="BM18" s="111">
        <f t="shared" si="1"/>
        <v>1237.1329999999998</v>
      </c>
      <c r="BN18" s="111">
        <f t="shared" si="2"/>
        <v>9993.686000000429</v>
      </c>
      <c r="BO18" s="111">
        <v>0</v>
      </c>
      <c r="BP18" s="111">
        <f t="shared" si="3"/>
        <v>9993.6860000004253</v>
      </c>
    </row>
    <row r="19" spans="1:68" s="146" customFormat="1" ht="15.6" x14ac:dyDescent="0.3">
      <c r="A19" s="138" t="s">
        <v>16</v>
      </c>
      <c r="B19" s="111">
        <v>1053.5999999999999</v>
      </c>
      <c r="C19" s="111">
        <v>177.6</v>
      </c>
      <c r="D19" s="111">
        <v>239.04</v>
      </c>
      <c r="E19" s="111">
        <v>325.92</v>
      </c>
      <c r="F19" s="111">
        <v>985.92</v>
      </c>
      <c r="G19" s="111">
        <v>338.03999999999996</v>
      </c>
      <c r="H19" s="111">
        <v>487.2</v>
      </c>
      <c r="I19" s="111">
        <v>384.96</v>
      </c>
      <c r="J19" s="111">
        <v>564.48</v>
      </c>
      <c r="K19" s="111">
        <v>518.4</v>
      </c>
      <c r="L19" s="111">
        <v>130.08000000000001</v>
      </c>
      <c r="M19" s="111">
        <v>647.52</v>
      </c>
      <c r="N19" s="111">
        <v>344.15999999991618</v>
      </c>
      <c r="O19" s="111">
        <v>700.20000000018626</v>
      </c>
      <c r="P19" s="111">
        <v>448.56000000005588</v>
      </c>
      <c r="Q19" s="111">
        <v>771.36000000033528</v>
      </c>
      <c r="R19" s="111">
        <v>526.32000000029802</v>
      </c>
      <c r="S19" s="111">
        <v>32.325000000000003</v>
      </c>
      <c r="T19" s="111">
        <v>38.924999999999997</v>
      </c>
      <c r="U19" s="111">
        <v>30.64</v>
      </c>
      <c r="V19" s="111">
        <v>2.64</v>
      </c>
      <c r="W19" s="111">
        <v>255.84</v>
      </c>
      <c r="X19" s="111">
        <v>32.136000000000003</v>
      </c>
      <c r="Y19" s="111">
        <v>24.972000000000001</v>
      </c>
      <c r="Z19" s="111">
        <v>20.759999999999998</v>
      </c>
      <c r="AA19" s="111">
        <v>0</v>
      </c>
      <c r="AB19" s="111">
        <v>6.3</v>
      </c>
      <c r="AC19" s="111">
        <v>0</v>
      </c>
      <c r="AD19" s="111">
        <v>19.402000000000001</v>
      </c>
      <c r="AE19" s="111">
        <v>0</v>
      </c>
      <c r="AF19" s="111">
        <v>0</v>
      </c>
      <c r="AG19" s="111">
        <v>0</v>
      </c>
      <c r="AH19" s="111">
        <v>0</v>
      </c>
      <c r="AI19" s="111">
        <v>17.7</v>
      </c>
      <c r="AJ19" s="111">
        <v>18.36</v>
      </c>
      <c r="AK19" s="111">
        <v>0</v>
      </c>
      <c r="AL19" s="111">
        <v>36.019999999999996</v>
      </c>
      <c r="AM19" s="111">
        <v>10.84</v>
      </c>
      <c r="AN19" s="111">
        <v>0</v>
      </c>
      <c r="AO19" s="111">
        <v>6.62</v>
      </c>
      <c r="AP19" s="111">
        <v>0</v>
      </c>
      <c r="AQ19" s="111">
        <v>13.149999999999999</v>
      </c>
      <c r="AR19" s="111">
        <v>0</v>
      </c>
      <c r="AS19" s="111">
        <v>0</v>
      </c>
      <c r="AT19" s="111">
        <v>36</v>
      </c>
      <c r="AU19" s="111">
        <v>5.26</v>
      </c>
      <c r="AV19" s="111">
        <v>0</v>
      </c>
      <c r="AW19" s="111">
        <v>5.32</v>
      </c>
      <c r="AX19" s="111">
        <v>0</v>
      </c>
      <c r="AY19" s="111">
        <v>425.52</v>
      </c>
      <c r="AZ19" s="111">
        <v>156</v>
      </c>
      <c r="BA19" s="111">
        <v>0.12000000000000001</v>
      </c>
      <c r="BB19" s="111">
        <v>128.52000000000001</v>
      </c>
      <c r="BC19" s="111">
        <v>3.12</v>
      </c>
      <c r="BD19" s="111">
        <v>14.1</v>
      </c>
      <c r="BE19" s="111">
        <v>8.5949999999999989</v>
      </c>
      <c r="BF19" s="111">
        <v>0</v>
      </c>
      <c r="BG19" s="111">
        <v>0</v>
      </c>
      <c r="BH19" s="111">
        <v>174.1</v>
      </c>
      <c r="BI19" s="111">
        <v>88.21</v>
      </c>
      <c r="BJ19" s="111">
        <v>1.246</v>
      </c>
      <c r="BK19" s="111">
        <v>0</v>
      </c>
      <c r="BL19" s="111">
        <f t="shared" si="0"/>
        <v>9004.97600000079</v>
      </c>
      <c r="BM19" s="111">
        <f t="shared" si="1"/>
        <v>1251.125</v>
      </c>
      <c r="BN19" s="111">
        <f t="shared" si="2"/>
        <v>10256.10100000079</v>
      </c>
      <c r="BO19" s="111">
        <v>0</v>
      </c>
      <c r="BP19" s="111">
        <f t="shared" si="3"/>
        <v>10256.101000000794</v>
      </c>
    </row>
    <row r="20" spans="1:68" s="146" customFormat="1" ht="15.6" x14ac:dyDescent="0.3">
      <c r="A20" s="138" t="s">
        <v>17</v>
      </c>
      <c r="B20" s="111">
        <v>1066.56</v>
      </c>
      <c r="C20" s="111">
        <v>178.56</v>
      </c>
      <c r="D20" s="111">
        <v>237.06000000000003</v>
      </c>
      <c r="E20" s="111">
        <v>316.8</v>
      </c>
      <c r="F20" s="111">
        <v>968.16</v>
      </c>
      <c r="G20" s="111">
        <v>369.18</v>
      </c>
      <c r="H20" s="111">
        <v>503.52</v>
      </c>
      <c r="I20" s="111">
        <v>390.24</v>
      </c>
      <c r="J20" s="111">
        <v>556.08000000000004</v>
      </c>
      <c r="K20" s="111">
        <v>460.32</v>
      </c>
      <c r="L20" s="111">
        <v>130.80000000000001</v>
      </c>
      <c r="M20" s="111">
        <v>688.8</v>
      </c>
      <c r="N20" s="111">
        <v>338.87999999988824</v>
      </c>
      <c r="O20" s="111">
        <v>707.39999999990687</v>
      </c>
      <c r="P20" s="111">
        <v>454.07999999984168</v>
      </c>
      <c r="Q20" s="111">
        <v>738</v>
      </c>
      <c r="R20" s="111">
        <v>520.56000000028871</v>
      </c>
      <c r="S20" s="111">
        <v>34.35</v>
      </c>
      <c r="T20" s="111">
        <v>42.45</v>
      </c>
      <c r="U20" s="111">
        <v>32</v>
      </c>
      <c r="V20" s="111">
        <v>2.9850000000000003</v>
      </c>
      <c r="W20" s="111">
        <v>267.60000000000002</v>
      </c>
      <c r="X20" s="111">
        <v>30.282</v>
      </c>
      <c r="Y20" s="111">
        <v>17.276</v>
      </c>
      <c r="Z20" s="111">
        <v>23.310000000000002</v>
      </c>
      <c r="AA20" s="111">
        <v>0</v>
      </c>
      <c r="AB20" s="111">
        <v>6.3</v>
      </c>
      <c r="AC20" s="111">
        <v>0</v>
      </c>
      <c r="AD20" s="111">
        <v>29.734000000000002</v>
      </c>
      <c r="AE20" s="111">
        <v>0</v>
      </c>
      <c r="AF20" s="111">
        <v>0</v>
      </c>
      <c r="AG20" s="111">
        <v>0</v>
      </c>
      <c r="AH20" s="111">
        <v>0</v>
      </c>
      <c r="AI20" s="111">
        <v>17.72</v>
      </c>
      <c r="AJ20" s="111">
        <v>19.54</v>
      </c>
      <c r="AK20" s="111">
        <v>0</v>
      </c>
      <c r="AL20" s="111">
        <v>34.409999999999997</v>
      </c>
      <c r="AM20" s="111">
        <v>11.86</v>
      </c>
      <c r="AN20" s="111">
        <v>0</v>
      </c>
      <c r="AO20" s="111">
        <v>7.1199999999999992</v>
      </c>
      <c r="AP20" s="111">
        <v>0</v>
      </c>
      <c r="AQ20" s="111">
        <v>14.299999999999999</v>
      </c>
      <c r="AR20" s="111">
        <v>0</v>
      </c>
      <c r="AS20" s="111">
        <v>0</v>
      </c>
      <c r="AT20" s="111">
        <v>34.42</v>
      </c>
      <c r="AU20" s="111">
        <v>5.24</v>
      </c>
      <c r="AV20" s="111">
        <v>0</v>
      </c>
      <c r="AW20" s="111">
        <v>6.6000000000000005</v>
      </c>
      <c r="AX20" s="111">
        <v>0</v>
      </c>
      <c r="AY20" s="111">
        <v>432</v>
      </c>
      <c r="AZ20" s="111">
        <v>162.72</v>
      </c>
      <c r="BA20" s="111">
        <v>0.12000000000000001</v>
      </c>
      <c r="BB20" s="111">
        <v>126.96000000000001</v>
      </c>
      <c r="BC20" s="111">
        <v>3.3000000000000003</v>
      </c>
      <c r="BD20" s="111">
        <v>15</v>
      </c>
      <c r="BE20" s="111">
        <v>7.8150000000000004</v>
      </c>
      <c r="BF20" s="111">
        <v>0</v>
      </c>
      <c r="BG20" s="111">
        <v>0</v>
      </c>
      <c r="BH20" s="111">
        <v>169.57599999999999</v>
      </c>
      <c r="BI20" s="111">
        <v>94.081999999999994</v>
      </c>
      <c r="BJ20" s="111">
        <v>1.1240000000000001</v>
      </c>
      <c r="BK20" s="111">
        <v>0</v>
      </c>
      <c r="BL20" s="111">
        <f t="shared" si="0"/>
        <v>9005.5089999999273</v>
      </c>
      <c r="BM20" s="111">
        <f t="shared" si="1"/>
        <v>1269.6849999999999</v>
      </c>
      <c r="BN20" s="111">
        <f t="shared" si="2"/>
        <v>10275.193999999927</v>
      </c>
      <c r="BO20" s="111">
        <v>0</v>
      </c>
      <c r="BP20" s="111">
        <f t="shared" si="3"/>
        <v>10275.193999999925</v>
      </c>
    </row>
    <row r="21" spans="1:68" s="146" customFormat="1" ht="15.6" x14ac:dyDescent="0.3">
      <c r="A21" s="138" t="s">
        <v>18</v>
      </c>
      <c r="B21" s="111">
        <v>1055.28</v>
      </c>
      <c r="C21" s="111">
        <v>185.28</v>
      </c>
      <c r="D21" s="111">
        <v>242.64</v>
      </c>
      <c r="E21" s="111">
        <v>313.92</v>
      </c>
      <c r="F21" s="111">
        <v>975.36</v>
      </c>
      <c r="G21" s="111">
        <v>287.10000000000002</v>
      </c>
      <c r="H21" s="111">
        <v>512.16</v>
      </c>
      <c r="I21" s="111">
        <v>399.84</v>
      </c>
      <c r="J21" s="111">
        <v>569.76</v>
      </c>
      <c r="K21" s="111">
        <v>382.08</v>
      </c>
      <c r="L21" s="111">
        <v>139.44</v>
      </c>
      <c r="M21" s="111">
        <v>705.6</v>
      </c>
      <c r="N21" s="111">
        <v>343.43999999994412</v>
      </c>
      <c r="O21" s="111">
        <v>709.20000000018626</v>
      </c>
      <c r="P21" s="111">
        <v>437.76000000000931</v>
      </c>
      <c r="Q21" s="111">
        <v>747.12000000011176</v>
      </c>
      <c r="R21" s="111">
        <v>532.08000000007451</v>
      </c>
      <c r="S21" s="111">
        <v>32.4</v>
      </c>
      <c r="T21" s="111">
        <v>37.349999999999994</v>
      </c>
      <c r="U21" s="111">
        <v>31.54</v>
      </c>
      <c r="V21" s="111">
        <v>4.41</v>
      </c>
      <c r="W21" s="111">
        <v>242.64</v>
      </c>
      <c r="X21" s="111">
        <v>29.635999999999999</v>
      </c>
      <c r="Y21" s="111">
        <v>24.478000000000002</v>
      </c>
      <c r="Z21" s="111">
        <v>21.990000000000002</v>
      </c>
      <c r="AA21" s="111">
        <v>0</v>
      </c>
      <c r="AB21" s="111">
        <v>5.76</v>
      </c>
      <c r="AC21" s="111">
        <v>0</v>
      </c>
      <c r="AD21" s="111">
        <v>17.648</v>
      </c>
      <c r="AE21" s="111">
        <v>0</v>
      </c>
      <c r="AF21" s="111">
        <v>0</v>
      </c>
      <c r="AG21" s="111">
        <v>0</v>
      </c>
      <c r="AH21" s="111">
        <v>0</v>
      </c>
      <c r="AI21" s="111">
        <v>16.52</v>
      </c>
      <c r="AJ21" s="111">
        <v>20.54</v>
      </c>
      <c r="AK21" s="111">
        <v>0</v>
      </c>
      <c r="AL21" s="111">
        <v>34.159999999999997</v>
      </c>
      <c r="AM21" s="111">
        <v>11.52</v>
      </c>
      <c r="AN21" s="111">
        <v>0</v>
      </c>
      <c r="AO21" s="111">
        <v>5.76</v>
      </c>
      <c r="AP21" s="111">
        <v>0</v>
      </c>
      <c r="AQ21" s="111">
        <v>15.35</v>
      </c>
      <c r="AR21" s="111">
        <v>0</v>
      </c>
      <c r="AS21" s="111">
        <v>0</v>
      </c>
      <c r="AT21" s="111">
        <v>33.68</v>
      </c>
      <c r="AU21" s="111">
        <v>6.22</v>
      </c>
      <c r="AV21" s="111">
        <v>0</v>
      </c>
      <c r="AW21" s="111">
        <v>6.32</v>
      </c>
      <c r="AX21" s="111">
        <v>0</v>
      </c>
      <c r="AY21" s="111">
        <v>437.03999999999996</v>
      </c>
      <c r="AZ21" s="111">
        <v>150.96</v>
      </c>
      <c r="BA21" s="111">
        <v>0.12000000000000001</v>
      </c>
      <c r="BB21" s="111">
        <v>129.12</v>
      </c>
      <c r="BC21" s="111">
        <v>2.58</v>
      </c>
      <c r="BD21" s="111">
        <v>17</v>
      </c>
      <c r="BE21" s="111">
        <v>8.91</v>
      </c>
      <c r="BF21" s="111">
        <v>0</v>
      </c>
      <c r="BG21" s="111">
        <v>0</v>
      </c>
      <c r="BH21" s="111">
        <v>173.19200000000001</v>
      </c>
      <c r="BI21" s="111">
        <v>97.988</v>
      </c>
      <c r="BJ21" s="111">
        <v>1.254</v>
      </c>
      <c r="BK21" s="111">
        <v>0</v>
      </c>
      <c r="BL21" s="111">
        <f t="shared" si="0"/>
        <v>8887.6540000003261</v>
      </c>
      <c r="BM21" s="111">
        <f t="shared" si="1"/>
        <v>1266.492</v>
      </c>
      <c r="BN21" s="111">
        <f t="shared" si="2"/>
        <v>10154.146000000326</v>
      </c>
      <c r="BO21" s="111">
        <v>0</v>
      </c>
      <c r="BP21" s="111">
        <f t="shared" si="3"/>
        <v>10154.146000000326</v>
      </c>
    </row>
    <row r="22" spans="1:68" s="146" customFormat="1" ht="15.6" x14ac:dyDescent="0.3">
      <c r="A22" s="138" t="s">
        <v>19</v>
      </c>
      <c r="B22" s="111">
        <v>1039.44</v>
      </c>
      <c r="C22" s="111">
        <v>186.24</v>
      </c>
      <c r="D22" s="111">
        <v>248.04</v>
      </c>
      <c r="E22" s="111">
        <v>327.84</v>
      </c>
      <c r="F22" s="111">
        <v>995.52</v>
      </c>
      <c r="G22" s="111">
        <v>324.89999999999998</v>
      </c>
      <c r="H22" s="111">
        <v>510.72</v>
      </c>
      <c r="I22" s="111">
        <v>387.84</v>
      </c>
      <c r="J22" s="111">
        <v>562.08000000000004</v>
      </c>
      <c r="K22" s="111">
        <v>302.88</v>
      </c>
      <c r="L22" s="111">
        <v>142.32</v>
      </c>
      <c r="M22" s="111">
        <v>725.76</v>
      </c>
      <c r="N22" s="111">
        <v>355.20000000018626</v>
      </c>
      <c r="O22" s="111">
        <v>696.24000000022352</v>
      </c>
      <c r="P22" s="111">
        <v>444.23999999999069</v>
      </c>
      <c r="Q22" s="111">
        <v>725.27999999979511</v>
      </c>
      <c r="R22" s="111">
        <v>541.44000000040978</v>
      </c>
      <c r="S22" s="111">
        <v>29.475000000000001</v>
      </c>
      <c r="T22" s="111">
        <v>40.200000000000003</v>
      </c>
      <c r="U22" s="111">
        <v>29.799999999999997</v>
      </c>
      <c r="V22" s="111">
        <v>1.7850000000000001</v>
      </c>
      <c r="W22" s="111">
        <v>278.39999999999998</v>
      </c>
      <c r="X22" s="111">
        <v>29.562000000000001</v>
      </c>
      <c r="Y22" s="111">
        <v>24.712</v>
      </c>
      <c r="Z22" s="111">
        <v>23.46</v>
      </c>
      <c r="AA22" s="111">
        <v>0</v>
      </c>
      <c r="AB22" s="111">
        <v>5.8500000000000005</v>
      </c>
      <c r="AC22" s="111">
        <v>0</v>
      </c>
      <c r="AD22" s="111">
        <v>25.986000000000001</v>
      </c>
      <c r="AE22" s="111">
        <v>0</v>
      </c>
      <c r="AF22" s="111">
        <v>0</v>
      </c>
      <c r="AG22" s="111">
        <v>0</v>
      </c>
      <c r="AH22" s="111">
        <v>0</v>
      </c>
      <c r="AI22" s="111">
        <v>19.28</v>
      </c>
      <c r="AJ22" s="111">
        <v>21.04</v>
      </c>
      <c r="AK22" s="111">
        <v>0</v>
      </c>
      <c r="AL22" s="111">
        <v>33.130000000000003</v>
      </c>
      <c r="AM22" s="111">
        <v>12.16</v>
      </c>
      <c r="AN22" s="111">
        <v>0</v>
      </c>
      <c r="AO22" s="111">
        <v>7.78</v>
      </c>
      <c r="AP22" s="111">
        <v>0</v>
      </c>
      <c r="AQ22" s="111">
        <v>15.32</v>
      </c>
      <c r="AR22" s="111">
        <v>0</v>
      </c>
      <c r="AS22" s="111">
        <v>0</v>
      </c>
      <c r="AT22" s="111">
        <v>35.159999999999997</v>
      </c>
      <c r="AU22" s="111">
        <v>6.14</v>
      </c>
      <c r="AV22" s="111">
        <v>0</v>
      </c>
      <c r="AW22" s="111">
        <v>6.07</v>
      </c>
      <c r="AX22" s="111">
        <v>0</v>
      </c>
      <c r="AY22" s="111">
        <v>446.76</v>
      </c>
      <c r="AZ22" s="111">
        <v>151.91999999999999</v>
      </c>
      <c r="BA22" s="111">
        <v>0.12000000000000001</v>
      </c>
      <c r="BB22" s="111">
        <v>126.6</v>
      </c>
      <c r="BC22" s="111">
        <v>2.7600000000000002</v>
      </c>
      <c r="BD22" s="111">
        <v>16.100000000000001</v>
      </c>
      <c r="BE22" s="111">
        <v>7.08</v>
      </c>
      <c r="BF22" s="111">
        <v>0</v>
      </c>
      <c r="BG22" s="111">
        <v>0</v>
      </c>
      <c r="BH22" s="111">
        <v>170.22399999999999</v>
      </c>
      <c r="BI22" s="111">
        <v>80.563999999999993</v>
      </c>
      <c r="BJ22" s="111">
        <v>1.216</v>
      </c>
      <c r="BK22" s="111">
        <v>0</v>
      </c>
      <c r="BL22" s="111">
        <f t="shared" si="0"/>
        <v>8896.8560000006055</v>
      </c>
      <c r="BM22" s="111">
        <f t="shared" si="1"/>
        <v>1267.778</v>
      </c>
      <c r="BN22" s="111">
        <f t="shared" si="2"/>
        <v>10164.634000000606</v>
      </c>
      <c r="BO22" s="111">
        <v>0</v>
      </c>
      <c r="BP22" s="111">
        <f t="shared" si="3"/>
        <v>10164.634000000608</v>
      </c>
    </row>
    <row r="23" spans="1:68" s="146" customFormat="1" ht="15.6" x14ac:dyDescent="0.3">
      <c r="A23" s="138" t="s">
        <v>20</v>
      </c>
      <c r="B23" s="111">
        <v>1011.36</v>
      </c>
      <c r="C23" s="111">
        <v>187.2</v>
      </c>
      <c r="D23" s="111">
        <v>244.44</v>
      </c>
      <c r="E23" s="111">
        <v>333.12</v>
      </c>
      <c r="F23" s="111">
        <v>982.56</v>
      </c>
      <c r="G23" s="111">
        <v>384.48</v>
      </c>
      <c r="H23" s="111">
        <v>497.28</v>
      </c>
      <c r="I23" s="111">
        <v>381.6</v>
      </c>
      <c r="J23" s="111">
        <v>571.20000000000005</v>
      </c>
      <c r="K23" s="111">
        <v>321.12</v>
      </c>
      <c r="L23" s="111">
        <v>139.19999999999999</v>
      </c>
      <c r="M23" s="111">
        <v>731.04</v>
      </c>
      <c r="N23" s="111">
        <v>343.91999999992549</v>
      </c>
      <c r="O23" s="111">
        <v>677.8800000003539</v>
      </c>
      <c r="P23" s="111">
        <v>428.87999999988824</v>
      </c>
      <c r="Q23" s="111">
        <v>694.32000000029802</v>
      </c>
      <c r="R23" s="111">
        <v>528.83999999985099</v>
      </c>
      <c r="S23" s="111">
        <v>29.25</v>
      </c>
      <c r="T23" s="111">
        <v>41.1</v>
      </c>
      <c r="U23" s="111">
        <v>31.759999999999998</v>
      </c>
      <c r="V23" s="111">
        <v>3.0150000000000001</v>
      </c>
      <c r="W23" s="111">
        <v>266.39999999999998</v>
      </c>
      <c r="X23" s="111">
        <v>29.981999999999999</v>
      </c>
      <c r="Y23" s="111">
        <v>24.474</v>
      </c>
      <c r="Z23" s="111">
        <v>22.2</v>
      </c>
      <c r="AA23" s="111">
        <v>0</v>
      </c>
      <c r="AB23" s="111">
        <v>5.76</v>
      </c>
      <c r="AC23" s="111">
        <v>0</v>
      </c>
      <c r="AD23" s="111">
        <v>26.361999999999998</v>
      </c>
      <c r="AE23" s="111">
        <v>0</v>
      </c>
      <c r="AF23" s="111">
        <v>0</v>
      </c>
      <c r="AG23" s="111">
        <v>0</v>
      </c>
      <c r="AH23" s="111">
        <v>0</v>
      </c>
      <c r="AI23" s="111">
        <v>19.259999999999998</v>
      </c>
      <c r="AJ23" s="111">
        <v>20.04</v>
      </c>
      <c r="AK23" s="111">
        <v>0</v>
      </c>
      <c r="AL23" s="111">
        <v>33.82</v>
      </c>
      <c r="AM23" s="111">
        <v>11.639999999999999</v>
      </c>
      <c r="AN23" s="111">
        <v>0</v>
      </c>
      <c r="AO23" s="111">
        <v>7.4</v>
      </c>
      <c r="AP23" s="111">
        <v>0</v>
      </c>
      <c r="AQ23" s="111">
        <v>15.069999999999999</v>
      </c>
      <c r="AR23" s="111">
        <v>0</v>
      </c>
      <c r="AS23" s="111">
        <v>0</v>
      </c>
      <c r="AT23" s="111">
        <v>39.020000000000003</v>
      </c>
      <c r="AU23" s="111">
        <v>7.74</v>
      </c>
      <c r="AV23" s="111">
        <v>0</v>
      </c>
      <c r="AW23" s="111">
        <v>5.9399999999999995</v>
      </c>
      <c r="AX23" s="111">
        <v>0</v>
      </c>
      <c r="AY23" s="111">
        <v>451.8</v>
      </c>
      <c r="AZ23" s="111">
        <v>153.11999999999998</v>
      </c>
      <c r="BA23" s="111">
        <v>0.12000000000000001</v>
      </c>
      <c r="BB23" s="111">
        <v>126.36</v>
      </c>
      <c r="BC23" s="111">
        <v>2.9</v>
      </c>
      <c r="BD23" s="111">
        <v>19.239999999999998</v>
      </c>
      <c r="BE23" s="111">
        <v>8.01</v>
      </c>
      <c r="BF23" s="111">
        <v>0</v>
      </c>
      <c r="BG23" s="111">
        <v>0</v>
      </c>
      <c r="BH23" s="111">
        <v>162.958</v>
      </c>
      <c r="BI23" s="111">
        <v>73.614000000000004</v>
      </c>
      <c r="BJ23" s="111">
        <v>1.1299999999999999</v>
      </c>
      <c r="BK23" s="111">
        <v>0</v>
      </c>
      <c r="BL23" s="111">
        <f t="shared" si="0"/>
        <v>8831.095000000314</v>
      </c>
      <c r="BM23" s="111">
        <f t="shared" si="1"/>
        <v>1266.8300000000002</v>
      </c>
      <c r="BN23" s="111">
        <f t="shared" si="2"/>
        <v>10097.925000000314</v>
      </c>
      <c r="BO23" s="111">
        <v>0</v>
      </c>
      <c r="BP23" s="111">
        <f t="shared" si="3"/>
        <v>10097.925000000316</v>
      </c>
    </row>
    <row r="24" spans="1:68" s="146" customFormat="1" ht="15.6" x14ac:dyDescent="0.3">
      <c r="A24" s="138" t="s">
        <v>21</v>
      </c>
      <c r="B24" s="111">
        <v>979.92</v>
      </c>
      <c r="C24" s="111">
        <v>194.88</v>
      </c>
      <c r="D24" s="111">
        <v>246.24</v>
      </c>
      <c r="E24" s="111">
        <v>329.76</v>
      </c>
      <c r="F24" s="111">
        <v>971.04</v>
      </c>
      <c r="G24" s="111">
        <v>319.32</v>
      </c>
      <c r="H24" s="111">
        <v>509.28</v>
      </c>
      <c r="I24" s="111">
        <v>378.24</v>
      </c>
      <c r="J24" s="111">
        <v>577.67999999999995</v>
      </c>
      <c r="K24" s="111">
        <v>287.04000000000002</v>
      </c>
      <c r="L24" s="111">
        <v>143.52000000000001</v>
      </c>
      <c r="M24" s="111">
        <v>758.88</v>
      </c>
      <c r="N24" s="111">
        <v>347.76000000000931</v>
      </c>
      <c r="O24" s="111">
        <v>681.47999999998137</v>
      </c>
      <c r="P24" s="111">
        <v>427.91999999992549</v>
      </c>
      <c r="Q24" s="111">
        <v>679.43999999994412</v>
      </c>
      <c r="R24" s="111">
        <v>532.43999999994412</v>
      </c>
      <c r="S24" s="111">
        <v>33.299999999999997</v>
      </c>
      <c r="T24" s="111">
        <v>42.375</v>
      </c>
      <c r="U24" s="111">
        <v>29</v>
      </c>
      <c r="V24" s="111">
        <v>4.2750000000000004</v>
      </c>
      <c r="W24" s="111">
        <v>246</v>
      </c>
      <c r="X24" s="111">
        <v>37.94</v>
      </c>
      <c r="Y24" s="111">
        <v>19.867999999999999</v>
      </c>
      <c r="Z24" s="111">
        <v>22.11</v>
      </c>
      <c r="AA24" s="111">
        <v>0</v>
      </c>
      <c r="AB24" s="111">
        <v>5.9399999999999995</v>
      </c>
      <c r="AC24" s="111">
        <v>0</v>
      </c>
      <c r="AD24" s="111">
        <v>19.922000000000001</v>
      </c>
      <c r="AE24" s="111">
        <v>0</v>
      </c>
      <c r="AF24" s="111">
        <v>0</v>
      </c>
      <c r="AG24" s="111">
        <v>0</v>
      </c>
      <c r="AH24" s="111">
        <v>0</v>
      </c>
      <c r="AI24" s="111">
        <v>22.22</v>
      </c>
      <c r="AJ24" s="111">
        <v>21.5</v>
      </c>
      <c r="AK24" s="111">
        <v>0</v>
      </c>
      <c r="AL24" s="111">
        <v>32.81</v>
      </c>
      <c r="AM24" s="111">
        <v>12.34</v>
      </c>
      <c r="AN24" s="111">
        <v>0</v>
      </c>
      <c r="AO24" s="111">
        <v>8.120000000000001</v>
      </c>
      <c r="AP24" s="111">
        <v>0</v>
      </c>
      <c r="AQ24" s="111">
        <v>12.940000000000001</v>
      </c>
      <c r="AR24" s="111">
        <v>0</v>
      </c>
      <c r="AS24" s="111">
        <v>0</v>
      </c>
      <c r="AT24" s="111">
        <v>37.440000000000005</v>
      </c>
      <c r="AU24" s="111">
        <v>5.88</v>
      </c>
      <c r="AV24" s="111">
        <v>0</v>
      </c>
      <c r="AW24" s="111">
        <v>6.5500000000000007</v>
      </c>
      <c r="AX24" s="111">
        <v>0</v>
      </c>
      <c r="AY24" s="111">
        <v>451.44000000000005</v>
      </c>
      <c r="AZ24" s="111">
        <v>152.88000000000002</v>
      </c>
      <c r="BA24" s="111">
        <v>0.12000000000000001</v>
      </c>
      <c r="BB24" s="111">
        <v>127.92</v>
      </c>
      <c r="BC24" s="111">
        <v>3.02</v>
      </c>
      <c r="BD24" s="111">
        <v>19.46</v>
      </c>
      <c r="BE24" s="111">
        <v>7.7250000000000005</v>
      </c>
      <c r="BF24" s="111">
        <v>0</v>
      </c>
      <c r="BG24" s="111">
        <v>0</v>
      </c>
      <c r="BH24" s="111">
        <v>165.446</v>
      </c>
      <c r="BI24" s="111">
        <v>77.528000000000006</v>
      </c>
      <c r="BJ24" s="111">
        <v>0.95399999999999996</v>
      </c>
      <c r="BK24" s="111">
        <v>0</v>
      </c>
      <c r="BL24" s="111">
        <f t="shared" si="0"/>
        <v>8720.7439999998041</v>
      </c>
      <c r="BM24" s="111">
        <f t="shared" si="1"/>
        <v>1271.1189999999999</v>
      </c>
      <c r="BN24" s="111">
        <f t="shared" si="2"/>
        <v>9991.8629999998047</v>
      </c>
      <c r="BO24" s="111">
        <v>0</v>
      </c>
      <c r="BP24" s="111">
        <f t="shared" si="3"/>
        <v>9991.8629999998066</v>
      </c>
    </row>
    <row r="25" spans="1:68" s="146" customFormat="1" ht="15.6" x14ac:dyDescent="0.3">
      <c r="A25" s="138" t="s">
        <v>22</v>
      </c>
      <c r="B25" s="111">
        <v>969.84</v>
      </c>
      <c r="C25" s="111">
        <v>192</v>
      </c>
      <c r="D25" s="111">
        <v>258.48</v>
      </c>
      <c r="E25" s="111">
        <v>317.76</v>
      </c>
      <c r="F25" s="111">
        <v>952.8</v>
      </c>
      <c r="G25" s="111">
        <v>322.73999999999995</v>
      </c>
      <c r="H25" s="111">
        <v>525.6</v>
      </c>
      <c r="I25" s="111">
        <v>387.36</v>
      </c>
      <c r="J25" s="111">
        <v>548.64</v>
      </c>
      <c r="K25" s="111">
        <v>240.96</v>
      </c>
      <c r="L25" s="111">
        <v>148.32</v>
      </c>
      <c r="M25" s="111">
        <v>748.32</v>
      </c>
      <c r="N25" s="111">
        <v>353.76000000000931</v>
      </c>
      <c r="O25" s="111">
        <v>682.20000000018626</v>
      </c>
      <c r="P25" s="111">
        <v>428.16000000014901</v>
      </c>
      <c r="Q25" s="111">
        <v>647.52000000001863</v>
      </c>
      <c r="R25" s="111">
        <v>527.04000000003725</v>
      </c>
      <c r="S25" s="111">
        <v>26.1</v>
      </c>
      <c r="T25" s="111">
        <v>40.725000000000009</v>
      </c>
      <c r="U25" s="111">
        <v>30.060000000000002</v>
      </c>
      <c r="V25" s="111">
        <v>1.5449999999999999</v>
      </c>
      <c r="W25" s="111">
        <v>219.36</v>
      </c>
      <c r="X25" s="111">
        <v>36.042000000000002</v>
      </c>
      <c r="Y25" s="111">
        <v>13.972</v>
      </c>
      <c r="Z25" s="111">
        <v>21.57</v>
      </c>
      <c r="AA25" s="111">
        <v>0</v>
      </c>
      <c r="AB25" s="111">
        <v>5.85</v>
      </c>
      <c r="AC25" s="111">
        <v>0</v>
      </c>
      <c r="AD25" s="111">
        <v>20.059999999999999</v>
      </c>
      <c r="AE25" s="111">
        <v>0</v>
      </c>
      <c r="AF25" s="111">
        <v>0</v>
      </c>
      <c r="AG25" s="111">
        <v>0</v>
      </c>
      <c r="AH25" s="111">
        <v>0</v>
      </c>
      <c r="AI25" s="111">
        <v>20.12</v>
      </c>
      <c r="AJ25" s="111">
        <v>22.240000000000002</v>
      </c>
      <c r="AK25" s="111">
        <v>0</v>
      </c>
      <c r="AL25" s="111">
        <v>31.82</v>
      </c>
      <c r="AM25" s="111">
        <v>11.200000000000001</v>
      </c>
      <c r="AN25" s="111">
        <v>0</v>
      </c>
      <c r="AO25" s="111">
        <v>7.9</v>
      </c>
      <c r="AP25" s="111">
        <v>0</v>
      </c>
      <c r="AQ25" s="111">
        <v>12.77</v>
      </c>
      <c r="AR25" s="111">
        <v>0</v>
      </c>
      <c r="AS25" s="111">
        <v>0</v>
      </c>
      <c r="AT25" s="111">
        <v>39.24</v>
      </c>
      <c r="AU25" s="111">
        <v>5.5200000000000005</v>
      </c>
      <c r="AV25" s="111">
        <v>0</v>
      </c>
      <c r="AW25" s="111">
        <v>6.7100000000000009</v>
      </c>
      <c r="AX25" s="111">
        <v>0</v>
      </c>
      <c r="AY25" s="111">
        <v>451.8</v>
      </c>
      <c r="AZ25" s="111">
        <v>154.56</v>
      </c>
      <c r="BA25" s="111">
        <v>0.12000000000000001</v>
      </c>
      <c r="BB25" s="111">
        <v>128.88</v>
      </c>
      <c r="BC25" s="111">
        <v>3.3600000000000003</v>
      </c>
      <c r="BD25" s="111">
        <v>19.62</v>
      </c>
      <c r="BE25" s="111">
        <v>8.67</v>
      </c>
      <c r="BF25" s="111">
        <v>0</v>
      </c>
      <c r="BG25" s="111">
        <v>0</v>
      </c>
      <c r="BH25" s="111">
        <v>175.9</v>
      </c>
      <c r="BI25" s="111">
        <v>74.593999999999994</v>
      </c>
      <c r="BJ25" s="111">
        <v>0.92800000000000005</v>
      </c>
      <c r="BK25" s="111">
        <v>0</v>
      </c>
      <c r="BL25" s="111">
        <f t="shared" si="0"/>
        <v>8570.2180000004009</v>
      </c>
      <c r="BM25" s="111">
        <f t="shared" si="1"/>
        <v>1272.518</v>
      </c>
      <c r="BN25" s="111">
        <f t="shared" si="2"/>
        <v>9842.736000000401</v>
      </c>
      <c r="BO25" s="111">
        <v>0</v>
      </c>
      <c r="BP25" s="111">
        <f t="shared" si="3"/>
        <v>9842.7360000003991</v>
      </c>
    </row>
    <row r="26" spans="1:68" s="146" customFormat="1" ht="15.6" x14ac:dyDescent="0.3">
      <c r="A26" s="138" t="s">
        <v>23</v>
      </c>
      <c r="B26" s="111">
        <v>968.64</v>
      </c>
      <c r="C26" s="111">
        <v>212.64</v>
      </c>
      <c r="D26" s="111">
        <v>267.83999999999997</v>
      </c>
      <c r="E26" s="111">
        <v>364.8</v>
      </c>
      <c r="F26" s="111">
        <v>964.8</v>
      </c>
      <c r="G26" s="111">
        <v>340.2</v>
      </c>
      <c r="H26" s="111">
        <v>522.72</v>
      </c>
      <c r="I26" s="111">
        <v>396.96</v>
      </c>
      <c r="J26" s="111">
        <v>524.16</v>
      </c>
      <c r="K26" s="111">
        <v>211.68</v>
      </c>
      <c r="L26" s="111">
        <v>156</v>
      </c>
      <c r="M26" s="111">
        <v>757.92</v>
      </c>
      <c r="N26" s="111">
        <v>364.08000000007451</v>
      </c>
      <c r="O26" s="111">
        <v>695.16000000014901</v>
      </c>
      <c r="P26" s="111">
        <v>444.47999999998137</v>
      </c>
      <c r="Q26" s="111">
        <v>607.20000000018626</v>
      </c>
      <c r="R26" s="111">
        <v>528.48000000044703</v>
      </c>
      <c r="S26" s="111">
        <v>27.975000000000001</v>
      </c>
      <c r="T26" s="111">
        <v>44.85</v>
      </c>
      <c r="U26" s="111">
        <v>29.42</v>
      </c>
      <c r="V26" s="111">
        <v>4.92</v>
      </c>
      <c r="W26" s="111">
        <v>186.24</v>
      </c>
      <c r="X26" s="111">
        <v>26.077999999999999</v>
      </c>
      <c r="Y26" s="111">
        <v>18.956</v>
      </c>
      <c r="Z26" s="111">
        <v>23.43</v>
      </c>
      <c r="AA26" s="111">
        <v>0</v>
      </c>
      <c r="AB26" s="111">
        <v>5.8500000000000005</v>
      </c>
      <c r="AC26" s="111">
        <v>0</v>
      </c>
      <c r="AD26" s="111">
        <v>9.74</v>
      </c>
      <c r="AE26" s="111">
        <v>0</v>
      </c>
      <c r="AF26" s="111">
        <v>0</v>
      </c>
      <c r="AG26" s="111">
        <v>0</v>
      </c>
      <c r="AH26" s="111">
        <v>0</v>
      </c>
      <c r="AI26" s="111">
        <v>21.14</v>
      </c>
      <c r="AJ26" s="111">
        <v>20.96</v>
      </c>
      <c r="AK26" s="111">
        <v>0</v>
      </c>
      <c r="AL26" s="111">
        <v>30.659999999999997</v>
      </c>
      <c r="AM26" s="111">
        <v>13.740000000000002</v>
      </c>
      <c r="AN26" s="111">
        <v>0</v>
      </c>
      <c r="AO26" s="111">
        <v>9.9</v>
      </c>
      <c r="AP26" s="111">
        <v>0</v>
      </c>
      <c r="AQ26" s="111">
        <v>14.950000000000001</v>
      </c>
      <c r="AR26" s="111">
        <v>0</v>
      </c>
      <c r="AS26" s="111">
        <v>0</v>
      </c>
      <c r="AT26" s="111">
        <v>42.34</v>
      </c>
      <c r="AU26" s="111">
        <v>6.34</v>
      </c>
      <c r="AV26" s="111">
        <v>0</v>
      </c>
      <c r="AW26" s="111">
        <v>6.9899999999999993</v>
      </c>
      <c r="AX26" s="111">
        <v>0</v>
      </c>
      <c r="AY26" s="111">
        <v>453.24000000000007</v>
      </c>
      <c r="AZ26" s="111">
        <v>138.72</v>
      </c>
      <c r="BA26" s="111">
        <v>0.12000000000000001</v>
      </c>
      <c r="BB26" s="111">
        <v>135.12</v>
      </c>
      <c r="BC26" s="111">
        <v>3.7</v>
      </c>
      <c r="BD26" s="111">
        <v>20.52</v>
      </c>
      <c r="BE26" s="111">
        <v>8.6999999999999993</v>
      </c>
      <c r="BF26" s="111">
        <v>0</v>
      </c>
      <c r="BG26" s="111">
        <v>0</v>
      </c>
      <c r="BH26" s="111">
        <v>186.52600000000001</v>
      </c>
      <c r="BI26" s="111">
        <v>75.591999999999999</v>
      </c>
      <c r="BJ26" s="111">
        <v>1.6779999999999999</v>
      </c>
      <c r="BK26" s="111">
        <v>0</v>
      </c>
      <c r="BL26" s="111">
        <f t="shared" si="0"/>
        <v>8622.8430000008393</v>
      </c>
      <c r="BM26" s="111">
        <f t="shared" si="1"/>
        <v>1273.3120000000004</v>
      </c>
      <c r="BN26" s="111">
        <f t="shared" si="2"/>
        <v>9896.1550000008392</v>
      </c>
      <c r="BO26" s="111">
        <v>0</v>
      </c>
      <c r="BP26" s="111">
        <f t="shared" si="3"/>
        <v>9896.155000000841</v>
      </c>
    </row>
    <row r="27" spans="1:68" s="146" customFormat="1" ht="15.6" x14ac:dyDescent="0.3">
      <c r="A27" s="138" t="s">
        <v>24</v>
      </c>
      <c r="B27" s="111">
        <v>980.64</v>
      </c>
      <c r="C27" s="111">
        <v>240.48</v>
      </c>
      <c r="D27" s="111">
        <v>275.76</v>
      </c>
      <c r="E27" s="111">
        <v>369.12</v>
      </c>
      <c r="F27" s="111">
        <v>969.12</v>
      </c>
      <c r="G27" s="111">
        <v>298.44</v>
      </c>
      <c r="H27" s="111">
        <v>529.44000000000005</v>
      </c>
      <c r="I27" s="111">
        <v>407.04</v>
      </c>
      <c r="J27" s="111">
        <v>517.44000000000005</v>
      </c>
      <c r="K27" s="111">
        <v>198.72</v>
      </c>
      <c r="L27" s="111">
        <v>163.68</v>
      </c>
      <c r="M27" s="111">
        <v>772.8</v>
      </c>
      <c r="N27" s="111">
        <v>366</v>
      </c>
      <c r="O27" s="111">
        <v>725.76000000024214</v>
      </c>
      <c r="P27" s="111">
        <v>456.23999999999069</v>
      </c>
      <c r="Q27" s="111">
        <v>568.32000000029802</v>
      </c>
      <c r="R27" s="111">
        <v>533.8800000003539</v>
      </c>
      <c r="S27" s="111">
        <v>26.174999999999997</v>
      </c>
      <c r="T27" s="111">
        <v>42.15</v>
      </c>
      <c r="U27" s="111">
        <v>32</v>
      </c>
      <c r="V27" s="111">
        <v>3.0449999999999999</v>
      </c>
      <c r="W27" s="111">
        <v>173.28</v>
      </c>
      <c r="X27" s="111">
        <v>42.277999999999999</v>
      </c>
      <c r="Y27" s="111">
        <v>18.574000000000002</v>
      </c>
      <c r="Z27" s="111">
        <v>25.17</v>
      </c>
      <c r="AA27" s="111">
        <v>0</v>
      </c>
      <c r="AB27" s="111">
        <v>6.57</v>
      </c>
      <c r="AC27" s="111">
        <v>0</v>
      </c>
      <c r="AD27" s="111">
        <v>12.03</v>
      </c>
      <c r="AE27" s="111">
        <v>0</v>
      </c>
      <c r="AF27" s="111">
        <v>0</v>
      </c>
      <c r="AG27" s="111">
        <v>0</v>
      </c>
      <c r="AH27" s="111">
        <v>0</v>
      </c>
      <c r="AI27" s="111">
        <v>24.26</v>
      </c>
      <c r="AJ27" s="111">
        <v>21.18</v>
      </c>
      <c r="AK27" s="111">
        <v>0</v>
      </c>
      <c r="AL27" s="111">
        <v>28.35</v>
      </c>
      <c r="AM27" s="111">
        <v>13.740000000000002</v>
      </c>
      <c r="AN27" s="111">
        <v>0</v>
      </c>
      <c r="AO27" s="111">
        <v>10.36</v>
      </c>
      <c r="AP27" s="111">
        <v>0</v>
      </c>
      <c r="AQ27" s="111">
        <v>16.619999999999997</v>
      </c>
      <c r="AR27" s="111">
        <v>0</v>
      </c>
      <c r="AS27" s="111">
        <v>0</v>
      </c>
      <c r="AT27" s="111">
        <v>45.82</v>
      </c>
      <c r="AU27" s="111">
        <v>6.14</v>
      </c>
      <c r="AV27" s="111">
        <v>0</v>
      </c>
      <c r="AW27" s="111">
        <v>8.44</v>
      </c>
      <c r="AX27" s="111">
        <v>0</v>
      </c>
      <c r="AY27" s="111">
        <v>455.76</v>
      </c>
      <c r="AZ27" s="111">
        <v>124.8</v>
      </c>
      <c r="BA27" s="111">
        <v>0.12000000000000001</v>
      </c>
      <c r="BB27" s="111">
        <v>135.47999999999999</v>
      </c>
      <c r="BC27" s="111">
        <v>3.18</v>
      </c>
      <c r="BD27" s="111">
        <v>23.56</v>
      </c>
      <c r="BE27" s="111">
        <v>8.3550000000000004</v>
      </c>
      <c r="BF27" s="111">
        <v>0</v>
      </c>
      <c r="BG27" s="111">
        <v>0</v>
      </c>
      <c r="BH27" s="111">
        <v>202.26599999999999</v>
      </c>
      <c r="BI27" s="111">
        <v>79.558000000000007</v>
      </c>
      <c r="BJ27" s="111">
        <v>1.1399999999999999</v>
      </c>
      <c r="BK27" s="111">
        <v>0</v>
      </c>
      <c r="BL27" s="111">
        <f t="shared" si="0"/>
        <v>8650.6700000008841</v>
      </c>
      <c r="BM27" s="111">
        <f t="shared" si="1"/>
        <v>1312.6109999999999</v>
      </c>
      <c r="BN27" s="111">
        <f t="shared" si="2"/>
        <v>9963.2810000008831</v>
      </c>
      <c r="BO27" s="111">
        <v>0</v>
      </c>
      <c r="BP27" s="111">
        <f t="shared" si="3"/>
        <v>9963.2810000008867</v>
      </c>
    </row>
    <row r="28" spans="1:68" s="146" customFormat="1" ht="15.6" x14ac:dyDescent="0.3">
      <c r="A28" s="138" t="s">
        <v>25</v>
      </c>
      <c r="B28" s="111">
        <v>937.44</v>
      </c>
      <c r="C28" s="111">
        <v>240</v>
      </c>
      <c r="D28" s="111">
        <v>282.06</v>
      </c>
      <c r="E28" s="111">
        <v>339.84</v>
      </c>
      <c r="F28" s="111">
        <v>947.04</v>
      </c>
      <c r="G28" s="111">
        <v>260.09999999999997</v>
      </c>
      <c r="H28" s="111">
        <v>528</v>
      </c>
      <c r="I28" s="111">
        <v>425.28</v>
      </c>
      <c r="J28" s="111">
        <v>488.4</v>
      </c>
      <c r="K28" s="111">
        <v>181.44</v>
      </c>
      <c r="L28" s="111">
        <v>174</v>
      </c>
      <c r="M28" s="111">
        <v>793.44</v>
      </c>
      <c r="N28" s="111">
        <v>374.4000000001397</v>
      </c>
      <c r="O28" s="111">
        <v>731.16000000061467</v>
      </c>
      <c r="P28" s="111">
        <v>458.39999999990687</v>
      </c>
      <c r="Q28" s="111">
        <v>569.04000000003725</v>
      </c>
      <c r="R28" s="111">
        <v>560.52000000001863</v>
      </c>
      <c r="S28" s="111">
        <v>32.174999999999997</v>
      </c>
      <c r="T28" s="111">
        <v>44.024999999999999</v>
      </c>
      <c r="U28" s="111">
        <v>34.239999999999995</v>
      </c>
      <c r="V28" s="111">
        <v>1.38</v>
      </c>
      <c r="W28" s="111">
        <v>159.84000000000003</v>
      </c>
      <c r="X28" s="111">
        <v>31.01</v>
      </c>
      <c r="Y28" s="111">
        <v>13.776</v>
      </c>
      <c r="Z28" s="111">
        <v>27.36</v>
      </c>
      <c r="AA28" s="111">
        <v>0</v>
      </c>
      <c r="AB28" s="111">
        <v>6.21</v>
      </c>
      <c r="AC28" s="111">
        <v>0</v>
      </c>
      <c r="AD28" s="111">
        <v>13.208</v>
      </c>
      <c r="AE28" s="111">
        <v>0</v>
      </c>
      <c r="AF28" s="111">
        <v>0</v>
      </c>
      <c r="AG28" s="111">
        <v>0</v>
      </c>
      <c r="AH28" s="111">
        <v>0</v>
      </c>
      <c r="AI28" s="111">
        <v>27.22</v>
      </c>
      <c r="AJ28" s="111">
        <v>24.220000000000002</v>
      </c>
      <c r="AK28" s="111">
        <v>0</v>
      </c>
      <c r="AL28" s="111">
        <v>26.619999999999997</v>
      </c>
      <c r="AM28" s="111">
        <v>13.86</v>
      </c>
      <c r="AN28" s="111">
        <v>0</v>
      </c>
      <c r="AO28" s="111">
        <v>10.36</v>
      </c>
      <c r="AP28" s="111">
        <v>0</v>
      </c>
      <c r="AQ28" s="111">
        <v>19.02</v>
      </c>
      <c r="AR28" s="111">
        <v>0</v>
      </c>
      <c r="AS28" s="111">
        <v>0</v>
      </c>
      <c r="AT28" s="111">
        <v>50.38</v>
      </c>
      <c r="AU28" s="111">
        <v>6.16</v>
      </c>
      <c r="AV28" s="111">
        <v>0</v>
      </c>
      <c r="AW28" s="111">
        <v>8.24</v>
      </c>
      <c r="AX28" s="111">
        <v>0</v>
      </c>
      <c r="AY28" s="111">
        <v>467.28</v>
      </c>
      <c r="AZ28" s="111">
        <v>123.11999999999999</v>
      </c>
      <c r="BA28" s="111">
        <v>0.12000000000000001</v>
      </c>
      <c r="BB28" s="111">
        <v>137.51999999999998</v>
      </c>
      <c r="BC28" s="111">
        <v>3.08</v>
      </c>
      <c r="BD28" s="111">
        <v>22.599999999999998</v>
      </c>
      <c r="BE28" s="111">
        <v>7.83</v>
      </c>
      <c r="BF28" s="111">
        <v>0</v>
      </c>
      <c r="BG28" s="111">
        <v>0</v>
      </c>
      <c r="BH28" s="111">
        <v>210.8</v>
      </c>
      <c r="BI28" s="111">
        <v>83.738</v>
      </c>
      <c r="BJ28" s="111">
        <v>2.194</v>
      </c>
      <c r="BK28" s="111">
        <v>0</v>
      </c>
      <c r="BL28" s="111">
        <f t="shared" si="0"/>
        <v>8564.4140000007137</v>
      </c>
      <c r="BM28" s="111">
        <f t="shared" si="1"/>
        <v>1333.7320000000002</v>
      </c>
      <c r="BN28" s="111">
        <f t="shared" si="2"/>
        <v>9898.1460000007137</v>
      </c>
      <c r="BO28" s="111">
        <v>0</v>
      </c>
      <c r="BP28" s="111">
        <f t="shared" si="3"/>
        <v>9898.1460000007155</v>
      </c>
    </row>
    <row r="29" spans="1:68" s="146" customFormat="1" ht="15.6" x14ac:dyDescent="0.3">
      <c r="A29" s="138" t="s">
        <v>26</v>
      </c>
      <c r="B29" s="111">
        <v>936</v>
      </c>
      <c r="C29" s="111">
        <v>221.76</v>
      </c>
      <c r="D29" s="111">
        <v>295.38</v>
      </c>
      <c r="E29" s="111">
        <v>294.24</v>
      </c>
      <c r="F29" s="111">
        <v>937.44</v>
      </c>
      <c r="G29" s="111">
        <v>214.74</v>
      </c>
      <c r="H29" s="111">
        <v>497.28</v>
      </c>
      <c r="I29" s="111">
        <v>442.08</v>
      </c>
      <c r="J29" s="111">
        <v>477.12</v>
      </c>
      <c r="K29" s="111">
        <v>178.56</v>
      </c>
      <c r="L29" s="111">
        <v>187.92</v>
      </c>
      <c r="M29" s="111">
        <v>806.88</v>
      </c>
      <c r="N29" s="111">
        <v>395.03999999980442</v>
      </c>
      <c r="O29" s="111">
        <v>753.84000000031665</v>
      </c>
      <c r="P29" s="111">
        <v>477.36000000010245</v>
      </c>
      <c r="Q29" s="111">
        <v>570.00000000046566</v>
      </c>
      <c r="R29" s="111">
        <v>587.52000000001863</v>
      </c>
      <c r="S29" s="111">
        <v>35.775000000000006</v>
      </c>
      <c r="T29" s="111">
        <v>45.75</v>
      </c>
      <c r="U29" s="111">
        <v>36.68</v>
      </c>
      <c r="V29" s="111">
        <v>2.46</v>
      </c>
      <c r="W29" s="111">
        <v>153.84</v>
      </c>
      <c r="X29" s="111">
        <v>29.327999999999999</v>
      </c>
      <c r="Y29" s="111">
        <v>13.86</v>
      </c>
      <c r="Z29" s="111">
        <v>37.29</v>
      </c>
      <c r="AA29" s="111">
        <v>0</v>
      </c>
      <c r="AB29" s="111">
        <v>5.94</v>
      </c>
      <c r="AC29" s="111">
        <v>0</v>
      </c>
      <c r="AD29" s="111">
        <v>10.78</v>
      </c>
      <c r="AE29" s="111">
        <v>0</v>
      </c>
      <c r="AF29" s="111">
        <v>0</v>
      </c>
      <c r="AG29" s="111">
        <v>0</v>
      </c>
      <c r="AH29" s="111">
        <v>0</v>
      </c>
      <c r="AI29" s="111">
        <v>30.08</v>
      </c>
      <c r="AJ29" s="111">
        <v>26.720000000000002</v>
      </c>
      <c r="AK29" s="111">
        <v>0</v>
      </c>
      <c r="AL29" s="111">
        <v>28.119999999999997</v>
      </c>
      <c r="AM29" s="111">
        <v>14.7</v>
      </c>
      <c r="AN29" s="111">
        <v>0</v>
      </c>
      <c r="AO29" s="111">
        <v>10.1</v>
      </c>
      <c r="AP29" s="111">
        <v>0</v>
      </c>
      <c r="AQ29" s="111">
        <v>18.45</v>
      </c>
      <c r="AR29" s="111">
        <v>0</v>
      </c>
      <c r="AS29" s="111">
        <v>0</v>
      </c>
      <c r="AT29" s="111">
        <v>50.98</v>
      </c>
      <c r="AU29" s="111">
        <v>6.36</v>
      </c>
      <c r="AV29" s="111">
        <v>0</v>
      </c>
      <c r="AW29" s="111">
        <v>9.64</v>
      </c>
      <c r="AX29" s="111">
        <v>0</v>
      </c>
      <c r="AY29" s="111">
        <v>480.23999999999995</v>
      </c>
      <c r="AZ29" s="111">
        <v>127.92</v>
      </c>
      <c r="BA29" s="111">
        <v>0.12000000000000001</v>
      </c>
      <c r="BB29" s="111">
        <v>147</v>
      </c>
      <c r="BC29" s="111">
        <v>2.72</v>
      </c>
      <c r="BD29" s="111">
        <v>24.8</v>
      </c>
      <c r="BE29" s="111">
        <v>10.695</v>
      </c>
      <c r="BF29" s="111">
        <v>0</v>
      </c>
      <c r="BG29" s="111">
        <v>0</v>
      </c>
      <c r="BH29" s="111">
        <v>223.01400000000001</v>
      </c>
      <c r="BI29" s="111">
        <v>89.757999999999996</v>
      </c>
      <c r="BJ29" s="111">
        <v>1.5880000000000001</v>
      </c>
      <c r="BK29" s="111">
        <v>0</v>
      </c>
      <c r="BL29" s="111">
        <f t="shared" si="0"/>
        <v>8549.2530000007064</v>
      </c>
      <c r="BM29" s="111">
        <f t="shared" si="1"/>
        <v>1398.615</v>
      </c>
      <c r="BN29" s="111">
        <f t="shared" si="2"/>
        <v>9947.8680000007062</v>
      </c>
      <c r="BO29" s="111">
        <v>0</v>
      </c>
      <c r="BP29" s="111">
        <f t="shared" si="3"/>
        <v>9947.868000000708</v>
      </c>
    </row>
    <row r="30" spans="1:68" s="146" customFormat="1" ht="15.6" x14ac:dyDescent="0.3">
      <c r="A30" s="138" t="s">
        <v>27</v>
      </c>
      <c r="B30" s="111">
        <v>985.68</v>
      </c>
      <c r="C30" s="111">
        <v>233.28</v>
      </c>
      <c r="D30" s="111">
        <v>318.06</v>
      </c>
      <c r="E30" s="111">
        <v>315.83999999999997</v>
      </c>
      <c r="F30" s="111">
        <v>924.96</v>
      </c>
      <c r="G30" s="111">
        <v>190.79999999999998</v>
      </c>
      <c r="H30" s="111">
        <v>499.2</v>
      </c>
      <c r="I30" s="111">
        <v>456</v>
      </c>
      <c r="J30" s="111">
        <v>467.28</v>
      </c>
      <c r="K30" s="111">
        <v>178.56</v>
      </c>
      <c r="L30" s="111">
        <v>201.6</v>
      </c>
      <c r="M30" s="111">
        <v>822.72</v>
      </c>
      <c r="N30" s="111">
        <v>430.80000000004657</v>
      </c>
      <c r="O30" s="111">
        <v>807.12000000011176</v>
      </c>
      <c r="P30" s="111">
        <v>490.08000000007451</v>
      </c>
      <c r="Q30" s="111">
        <v>579.35999999986961</v>
      </c>
      <c r="R30" s="111">
        <v>607.31999999983236</v>
      </c>
      <c r="S30" s="111">
        <v>33.524999999999999</v>
      </c>
      <c r="T30" s="111">
        <v>47.099999999999994</v>
      </c>
      <c r="U30" s="111">
        <v>40.06</v>
      </c>
      <c r="V30" s="111">
        <v>2.7149999999999999</v>
      </c>
      <c r="W30" s="111">
        <v>153.12</v>
      </c>
      <c r="X30" s="111">
        <v>46.728000000000002</v>
      </c>
      <c r="Y30" s="111">
        <v>15.02</v>
      </c>
      <c r="Z30" s="111">
        <v>44.760000000000005</v>
      </c>
      <c r="AA30" s="111">
        <v>0</v>
      </c>
      <c r="AB30" s="111">
        <v>6.2999999999999989</v>
      </c>
      <c r="AC30" s="111">
        <v>0</v>
      </c>
      <c r="AD30" s="111">
        <v>13.448</v>
      </c>
      <c r="AE30" s="111">
        <v>0</v>
      </c>
      <c r="AF30" s="111">
        <v>0</v>
      </c>
      <c r="AG30" s="111">
        <v>0</v>
      </c>
      <c r="AH30" s="111">
        <v>0</v>
      </c>
      <c r="AI30" s="111">
        <v>28.46</v>
      </c>
      <c r="AJ30" s="111">
        <v>27.480000000000004</v>
      </c>
      <c r="AK30" s="111">
        <v>0</v>
      </c>
      <c r="AL30" s="111">
        <v>29.8</v>
      </c>
      <c r="AM30" s="111">
        <v>14.96</v>
      </c>
      <c r="AN30" s="111">
        <v>0</v>
      </c>
      <c r="AO30" s="111">
        <v>10.64</v>
      </c>
      <c r="AP30" s="111">
        <v>0</v>
      </c>
      <c r="AQ30" s="111">
        <v>18.66</v>
      </c>
      <c r="AR30" s="111">
        <v>0</v>
      </c>
      <c r="AS30" s="111">
        <v>0</v>
      </c>
      <c r="AT30" s="111">
        <v>45.44</v>
      </c>
      <c r="AU30" s="111">
        <v>8.08</v>
      </c>
      <c r="AV30" s="111">
        <v>0</v>
      </c>
      <c r="AW30" s="111">
        <v>9.6199999999999992</v>
      </c>
      <c r="AX30" s="111">
        <v>0</v>
      </c>
      <c r="AY30" s="111">
        <v>489.96</v>
      </c>
      <c r="AZ30" s="111">
        <v>125.76</v>
      </c>
      <c r="BA30" s="111">
        <v>0.12000000000000001</v>
      </c>
      <c r="BB30" s="111">
        <v>154.44</v>
      </c>
      <c r="BC30" s="111">
        <v>2.6</v>
      </c>
      <c r="BD30" s="111">
        <v>23.64</v>
      </c>
      <c r="BE30" s="111">
        <v>10.785</v>
      </c>
      <c r="BF30" s="111">
        <v>0</v>
      </c>
      <c r="BG30" s="111">
        <v>6.8500000000000005</v>
      </c>
      <c r="BH30" s="111">
        <v>237.256</v>
      </c>
      <c r="BI30" s="111">
        <v>85.8</v>
      </c>
      <c r="BJ30" s="111">
        <v>1.3660000000000001</v>
      </c>
      <c r="BK30" s="111">
        <v>0</v>
      </c>
      <c r="BL30" s="111">
        <f t="shared" si="0"/>
        <v>8786.5459999999348</v>
      </c>
      <c r="BM30" s="111">
        <f t="shared" si="1"/>
        <v>1456.6070000000002</v>
      </c>
      <c r="BN30" s="111">
        <f t="shared" si="2"/>
        <v>10243.152999999935</v>
      </c>
      <c r="BO30" s="111">
        <v>0</v>
      </c>
      <c r="BP30" s="111">
        <f t="shared" si="3"/>
        <v>10243.152999999931</v>
      </c>
    </row>
    <row r="31" spans="1:68" s="146" customFormat="1" ht="15.6" x14ac:dyDescent="0.3">
      <c r="A31" s="138" t="s">
        <v>28</v>
      </c>
      <c r="B31" s="111">
        <v>895.67999999999984</v>
      </c>
      <c r="C31" s="111">
        <v>208.32</v>
      </c>
      <c r="D31" s="111">
        <v>278.64</v>
      </c>
      <c r="E31" s="111">
        <v>302.88</v>
      </c>
      <c r="F31" s="111">
        <v>802.56</v>
      </c>
      <c r="G31" s="111">
        <v>232.92</v>
      </c>
      <c r="H31" s="111">
        <v>432.96</v>
      </c>
      <c r="I31" s="111">
        <v>419.52</v>
      </c>
      <c r="J31" s="111">
        <v>406.8</v>
      </c>
      <c r="K31" s="111">
        <v>160.32</v>
      </c>
      <c r="L31" s="111">
        <v>177.12</v>
      </c>
      <c r="M31" s="111">
        <v>840</v>
      </c>
      <c r="N31" s="111">
        <v>381.83999999985099</v>
      </c>
      <c r="O31" s="111">
        <v>705.24000000022352</v>
      </c>
      <c r="P31" s="111">
        <v>437.52000000001863</v>
      </c>
      <c r="Q31" s="111">
        <v>535.67999999970198</v>
      </c>
      <c r="R31" s="111">
        <v>553.32000000029802</v>
      </c>
      <c r="S31" s="111">
        <v>28.424999999999997</v>
      </c>
      <c r="T31" s="111">
        <v>36.450000000000003</v>
      </c>
      <c r="U31" s="111">
        <v>29.260000000000005</v>
      </c>
      <c r="V31" s="111">
        <v>3.2549999999999999</v>
      </c>
      <c r="W31" s="111">
        <v>150.72</v>
      </c>
      <c r="X31" s="111">
        <v>32.658000000000001</v>
      </c>
      <c r="Y31" s="111">
        <v>10.928000000000001</v>
      </c>
      <c r="Z31" s="111">
        <v>39.840000000000003</v>
      </c>
      <c r="AA31" s="111">
        <v>0</v>
      </c>
      <c r="AB31" s="111">
        <v>5.94</v>
      </c>
      <c r="AC31" s="111">
        <v>0</v>
      </c>
      <c r="AD31" s="111">
        <v>12.14</v>
      </c>
      <c r="AE31" s="111">
        <v>0</v>
      </c>
      <c r="AF31" s="111">
        <v>0</v>
      </c>
      <c r="AG31" s="111">
        <v>0</v>
      </c>
      <c r="AH31" s="111">
        <v>0</v>
      </c>
      <c r="AI31" s="111">
        <v>27.32</v>
      </c>
      <c r="AJ31" s="111">
        <v>24.18</v>
      </c>
      <c r="AK31" s="111">
        <v>0</v>
      </c>
      <c r="AL31" s="111">
        <v>24.009999999999998</v>
      </c>
      <c r="AM31" s="111">
        <v>13.94</v>
      </c>
      <c r="AN31" s="111">
        <v>0</v>
      </c>
      <c r="AO31" s="111">
        <v>8.98</v>
      </c>
      <c r="AP31" s="111">
        <v>0</v>
      </c>
      <c r="AQ31" s="111">
        <v>16.41</v>
      </c>
      <c r="AR31" s="111">
        <v>0</v>
      </c>
      <c r="AS31" s="111">
        <v>0</v>
      </c>
      <c r="AT31" s="111">
        <v>35.299999999999997</v>
      </c>
      <c r="AU31" s="111">
        <v>7.1</v>
      </c>
      <c r="AV31" s="111">
        <v>0</v>
      </c>
      <c r="AW31" s="111">
        <v>8.02</v>
      </c>
      <c r="AX31" s="111">
        <v>0</v>
      </c>
      <c r="AY31" s="111">
        <v>426.24</v>
      </c>
      <c r="AZ31" s="111">
        <v>112.55999999999999</v>
      </c>
      <c r="BA31" s="111">
        <v>0.12000000000000001</v>
      </c>
      <c r="BB31" s="111">
        <v>129.24</v>
      </c>
      <c r="BC31" s="111">
        <v>2.3400000000000003</v>
      </c>
      <c r="BD31" s="111">
        <v>18.100000000000001</v>
      </c>
      <c r="BE31" s="111">
        <v>8.7899999999999991</v>
      </c>
      <c r="BF31" s="111">
        <v>0</v>
      </c>
      <c r="BG31" s="111">
        <v>10.809999999999999</v>
      </c>
      <c r="BH31" s="111">
        <v>204.33</v>
      </c>
      <c r="BI31" s="111">
        <v>72.558000000000007</v>
      </c>
      <c r="BJ31" s="111">
        <v>1.8580000000000001</v>
      </c>
      <c r="BK31" s="111">
        <v>0</v>
      </c>
      <c r="BL31" s="111">
        <f t="shared" si="0"/>
        <v>8021.2880000000941</v>
      </c>
      <c r="BM31" s="111">
        <f t="shared" si="1"/>
        <v>1251.854</v>
      </c>
      <c r="BN31" s="111">
        <f t="shared" si="2"/>
        <v>9273.1420000000944</v>
      </c>
      <c r="BO31" s="111">
        <v>0</v>
      </c>
      <c r="BP31" s="111">
        <f t="shared" si="3"/>
        <v>9273.1420000000962</v>
      </c>
    </row>
    <row r="32" spans="1:68" s="146" customFormat="1" ht="15.6" x14ac:dyDescent="0.3">
      <c r="A32" s="138" t="s">
        <v>29</v>
      </c>
      <c r="B32" s="111">
        <v>763.2</v>
      </c>
      <c r="C32" s="111">
        <v>176.64</v>
      </c>
      <c r="D32" s="111">
        <v>225.90000000000003</v>
      </c>
      <c r="E32" s="111">
        <v>288.48</v>
      </c>
      <c r="F32" s="111">
        <v>679.2</v>
      </c>
      <c r="G32" s="111">
        <v>216</v>
      </c>
      <c r="H32" s="111">
        <v>373.92</v>
      </c>
      <c r="I32" s="111">
        <v>345.12</v>
      </c>
      <c r="J32" s="111">
        <v>348.96</v>
      </c>
      <c r="K32" s="111">
        <v>149.28</v>
      </c>
      <c r="L32" s="111">
        <v>133.68</v>
      </c>
      <c r="M32" s="111">
        <v>745.44</v>
      </c>
      <c r="N32" s="111">
        <v>327.60000000009313</v>
      </c>
      <c r="O32" s="111">
        <v>591.12000000011176</v>
      </c>
      <c r="P32" s="111">
        <v>370.31999999983236</v>
      </c>
      <c r="Q32" s="111">
        <v>466.32000000006519</v>
      </c>
      <c r="R32" s="111">
        <v>459.36000000010245</v>
      </c>
      <c r="S32" s="111">
        <v>23.324999999999999</v>
      </c>
      <c r="T32" s="111">
        <v>30.15</v>
      </c>
      <c r="U32" s="111">
        <v>24.060000000000002</v>
      </c>
      <c r="V32" s="111">
        <v>3.21</v>
      </c>
      <c r="W32" s="111">
        <v>151.91999999999999</v>
      </c>
      <c r="X32" s="111">
        <v>21.841999999999999</v>
      </c>
      <c r="Y32" s="111">
        <v>8.1460000000000008</v>
      </c>
      <c r="Z32" s="111">
        <v>35.309999999999995</v>
      </c>
      <c r="AA32" s="111">
        <v>0</v>
      </c>
      <c r="AB32" s="111">
        <v>6.0299999999999994</v>
      </c>
      <c r="AC32" s="111">
        <v>0</v>
      </c>
      <c r="AD32" s="111">
        <v>11.238</v>
      </c>
      <c r="AE32" s="111">
        <v>0</v>
      </c>
      <c r="AF32" s="111">
        <v>0</v>
      </c>
      <c r="AG32" s="111">
        <v>0</v>
      </c>
      <c r="AH32" s="111">
        <v>0</v>
      </c>
      <c r="AI32" s="111">
        <v>22.42</v>
      </c>
      <c r="AJ32" s="111">
        <v>19.36</v>
      </c>
      <c r="AK32" s="111">
        <v>0</v>
      </c>
      <c r="AL32" s="111">
        <v>20.270000000000003</v>
      </c>
      <c r="AM32" s="111">
        <v>11.86</v>
      </c>
      <c r="AN32" s="111">
        <v>0</v>
      </c>
      <c r="AO32" s="111">
        <v>7.54</v>
      </c>
      <c r="AP32" s="111">
        <v>0</v>
      </c>
      <c r="AQ32" s="111">
        <v>13.95</v>
      </c>
      <c r="AR32" s="111">
        <v>0</v>
      </c>
      <c r="AS32" s="111">
        <v>0</v>
      </c>
      <c r="AT32" s="111">
        <v>27.32</v>
      </c>
      <c r="AU32" s="111">
        <v>5.1400000000000006</v>
      </c>
      <c r="AV32" s="111">
        <v>0</v>
      </c>
      <c r="AW32" s="111">
        <v>6.74</v>
      </c>
      <c r="AX32" s="111">
        <v>0</v>
      </c>
      <c r="AY32" s="111">
        <v>359.64</v>
      </c>
      <c r="AZ32" s="111">
        <v>95.759999999999991</v>
      </c>
      <c r="BA32" s="111">
        <v>0.12000000000000001</v>
      </c>
      <c r="BB32" s="111">
        <v>106.8</v>
      </c>
      <c r="BC32" s="111">
        <v>2.14</v>
      </c>
      <c r="BD32" s="111">
        <v>15.38</v>
      </c>
      <c r="BE32" s="111">
        <v>7.125</v>
      </c>
      <c r="BF32" s="111">
        <v>0</v>
      </c>
      <c r="BG32" s="111">
        <v>10.87</v>
      </c>
      <c r="BH32" s="111">
        <v>174.60599999999999</v>
      </c>
      <c r="BI32" s="111">
        <v>67.093999999999994</v>
      </c>
      <c r="BJ32" s="111">
        <v>1.8220000000000001</v>
      </c>
      <c r="BK32" s="111">
        <v>0</v>
      </c>
      <c r="BL32" s="111">
        <f t="shared" si="0"/>
        <v>6895.0270000002047</v>
      </c>
      <c r="BM32" s="111">
        <f t="shared" si="1"/>
        <v>1056.701</v>
      </c>
      <c r="BN32" s="111">
        <f t="shared" si="2"/>
        <v>7951.7280000002047</v>
      </c>
      <c r="BO32" s="111">
        <v>0</v>
      </c>
      <c r="BP32" s="111">
        <f t="shared" si="3"/>
        <v>7951.7280000002047</v>
      </c>
    </row>
    <row r="33" spans="1:68" ht="69" x14ac:dyDescent="0.25">
      <c r="A33" s="178" t="s">
        <v>56</v>
      </c>
      <c r="B33" s="179">
        <f>SUM(B9:B32)</f>
        <v>20845.68</v>
      </c>
      <c r="C33" s="179">
        <f t="shared" ref="C33:BK33" si="4">SUM(C9:C32)</f>
        <v>4362.7200000000012</v>
      </c>
      <c r="D33" s="179">
        <f t="shared" si="4"/>
        <v>5568.3000000000011</v>
      </c>
      <c r="E33" s="179">
        <f t="shared" si="4"/>
        <v>6983.52</v>
      </c>
      <c r="F33" s="179">
        <f t="shared" si="4"/>
        <v>19682.88</v>
      </c>
      <c r="G33" s="179">
        <f t="shared" si="4"/>
        <v>5713.2</v>
      </c>
      <c r="H33" s="179">
        <f t="shared" si="4"/>
        <v>10319.040000000001</v>
      </c>
      <c r="I33" s="179">
        <f t="shared" si="4"/>
        <v>8662.08</v>
      </c>
      <c r="J33" s="179">
        <f t="shared" si="4"/>
        <v>10763.76</v>
      </c>
      <c r="K33" s="179">
        <f t="shared" si="4"/>
        <v>6170.4000000000005</v>
      </c>
      <c r="L33" s="179">
        <f t="shared" si="4"/>
        <v>3226.559999999999</v>
      </c>
      <c r="M33" s="179">
        <f t="shared" si="4"/>
        <v>15616.319999999998</v>
      </c>
      <c r="N33" s="179">
        <f t="shared" si="4"/>
        <v>7887.3599999995204</v>
      </c>
      <c r="O33" s="179">
        <f t="shared" si="4"/>
        <v>15238.080000004964</v>
      </c>
      <c r="P33" s="179">
        <f t="shared" si="4"/>
        <v>9623.0400000000373</v>
      </c>
      <c r="Q33" s="179">
        <f t="shared" si="4"/>
        <v>13884.480000001611</v>
      </c>
      <c r="R33" s="179">
        <f t="shared" si="4"/>
        <v>11534.400000003166</v>
      </c>
      <c r="S33" s="179">
        <f t="shared" si="4"/>
        <v>701.77499999999986</v>
      </c>
      <c r="T33" s="179">
        <f t="shared" si="4"/>
        <v>860.25</v>
      </c>
      <c r="U33" s="179">
        <f t="shared" si="4"/>
        <v>679</v>
      </c>
      <c r="V33" s="179">
        <f t="shared" si="4"/>
        <v>55.905000000000015</v>
      </c>
      <c r="W33" s="179">
        <f t="shared" si="4"/>
        <v>4788.96</v>
      </c>
      <c r="X33" s="179">
        <f t="shared" si="4"/>
        <v>664.73399999999992</v>
      </c>
      <c r="Y33" s="179">
        <f t="shared" si="4"/>
        <v>348.79800000000006</v>
      </c>
      <c r="Z33" s="179">
        <f t="shared" si="4"/>
        <v>641.64</v>
      </c>
      <c r="AA33" s="179">
        <f t="shared" si="4"/>
        <v>0</v>
      </c>
      <c r="AB33" s="179">
        <f t="shared" si="4"/>
        <v>145.43999999999997</v>
      </c>
      <c r="AC33" s="179">
        <f t="shared" si="4"/>
        <v>0</v>
      </c>
      <c r="AD33" s="179">
        <f t="shared" si="4"/>
        <v>354.4199999999999</v>
      </c>
      <c r="AE33" s="179">
        <f t="shared" si="4"/>
        <v>0</v>
      </c>
      <c r="AF33" s="179">
        <f t="shared" si="4"/>
        <v>0</v>
      </c>
      <c r="AG33" s="179">
        <f t="shared" si="4"/>
        <v>0</v>
      </c>
      <c r="AH33" s="179">
        <f t="shared" si="4"/>
        <v>0</v>
      </c>
      <c r="AI33" s="179">
        <f t="shared" si="4"/>
        <v>470.59999999999991</v>
      </c>
      <c r="AJ33" s="179">
        <f t="shared" si="4"/>
        <v>458.42000000000007</v>
      </c>
      <c r="AK33" s="179">
        <f t="shared" si="4"/>
        <v>0</v>
      </c>
      <c r="AL33" s="179">
        <f t="shared" si="4"/>
        <v>626.45999999999992</v>
      </c>
      <c r="AM33" s="179">
        <f t="shared" si="4"/>
        <v>280.66000000000003</v>
      </c>
      <c r="AN33" s="179">
        <f t="shared" si="4"/>
        <v>0</v>
      </c>
      <c r="AO33" s="179">
        <f t="shared" si="4"/>
        <v>178.70000000000005</v>
      </c>
      <c r="AP33" s="179">
        <f t="shared" si="4"/>
        <v>0</v>
      </c>
      <c r="AQ33" s="179">
        <f t="shared" si="4"/>
        <v>327.76</v>
      </c>
      <c r="AR33" s="179">
        <f t="shared" si="4"/>
        <v>0</v>
      </c>
      <c r="AS33" s="179">
        <f t="shared" si="4"/>
        <v>0</v>
      </c>
      <c r="AT33" s="179">
        <f t="shared" si="4"/>
        <v>823.42</v>
      </c>
      <c r="AU33" s="179">
        <f t="shared" si="4"/>
        <v>140.18</v>
      </c>
      <c r="AV33" s="179">
        <f t="shared" si="4"/>
        <v>0</v>
      </c>
      <c r="AW33" s="179">
        <f t="shared" si="4"/>
        <v>156.11999999999998</v>
      </c>
      <c r="AX33" s="179">
        <f t="shared" si="4"/>
        <v>0</v>
      </c>
      <c r="AY33" s="179">
        <f t="shared" si="4"/>
        <v>9392.7599999999984</v>
      </c>
      <c r="AZ33" s="179">
        <f t="shared" si="4"/>
        <v>2854.5600000000004</v>
      </c>
      <c r="BA33" s="179">
        <f t="shared" si="4"/>
        <v>3.0000000000000013</v>
      </c>
      <c r="BB33" s="179">
        <f t="shared" si="4"/>
        <v>2803.92</v>
      </c>
      <c r="BC33" s="179">
        <f t="shared" si="4"/>
        <v>65.22</v>
      </c>
      <c r="BD33" s="179">
        <f t="shared" si="4"/>
        <v>413.56</v>
      </c>
      <c r="BE33" s="179">
        <f t="shared" si="4"/>
        <v>184.25999999999996</v>
      </c>
      <c r="BF33" s="179">
        <f t="shared" si="4"/>
        <v>0</v>
      </c>
      <c r="BG33" s="179">
        <f t="shared" si="4"/>
        <v>59.01</v>
      </c>
      <c r="BH33" s="179">
        <f>SUM(BH9:BH32)</f>
        <v>3938.6139999999996</v>
      </c>
      <c r="BI33" s="179">
        <f t="shared" si="4"/>
        <v>1830.6480000000004</v>
      </c>
      <c r="BJ33" s="179">
        <f t="shared" si="4"/>
        <v>32.358000000000004</v>
      </c>
      <c r="BK33" s="179">
        <f t="shared" si="4"/>
        <v>0</v>
      </c>
      <c r="BL33" s="179">
        <f t="shared" ref="BL33:BP33" si="5">SUM(BL9:BL32)</f>
        <v>183200.06800000931</v>
      </c>
      <c r="BM33" s="179">
        <f t="shared" si="5"/>
        <v>27162.904000000002</v>
      </c>
      <c r="BN33" s="179">
        <f t="shared" si="5"/>
        <v>210362.97200000929</v>
      </c>
      <c r="BO33" s="179">
        <f t="shared" si="5"/>
        <v>0</v>
      </c>
      <c r="BP33" s="179">
        <f t="shared" si="5"/>
        <v>210362.97200000935</v>
      </c>
    </row>
    <row r="34" spans="1:68" x14ac:dyDescent="0.25">
      <c r="A34" s="36"/>
      <c r="B34" s="37"/>
      <c r="C34" s="37"/>
      <c r="D34" s="37"/>
      <c r="E34" s="37"/>
      <c r="F34" s="3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4"/>
      <c r="BH34" s="87"/>
      <c r="BI34" s="87"/>
      <c r="BJ34" s="84"/>
      <c r="BK34" s="84"/>
      <c r="BL34" s="84"/>
    </row>
    <row r="35" spans="1:68" ht="20.399999999999999" x14ac:dyDescent="0.35">
      <c r="A35" s="238" t="s">
        <v>1151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87"/>
      <c r="V35" s="87"/>
      <c r="W35" s="87"/>
      <c r="X35" s="84"/>
      <c r="Y35" s="87"/>
      <c r="Z35" s="84"/>
      <c r="AA35" s="8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H35" s="34"/>
      <c r="BI35" s="34"/>
      <c r="BM35" s="34"/>
      <c r="BN35" s="34"/>
    </row>
    <row r="36" spans="1:68" x14ac:dyDescent="0.25"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84"/>
      <c r="AA36" s="8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H36" s="34"/>
      <c r="BI36" s="34"/>
      <c r="BM36" s="34"/>
      <c r="BN36" s="34"/>
    </row>
    <row r="37" spans="1:68" x14ac:dyDescent="0.25">
      <c r="A37" s="35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84"/>
      <c r="AA37" s="8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H37" s="34"/>
      <c r="BI37" s="34"/>
      <c r="BM37" s="34"/>
      <c r="BN37" s="34"/>
    </row>
    <row r="38" spans="1:68" x14ac:dyDescent="0.25">
      <c r="A38" s="35"/>
      <c r="G38" s="38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H38" s="34"/>
      <c r="BI38" s="34"/>
      <c r="BM38" s="34"/>
      <c r="BN38" s="34"/>
    </row>
    <row r="39" spans="1:68" x14ac:dyDescent="0.25">
      <c r="A39" s="35"/>
      <c r="G39" s="38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H39" s="34"/>
      <c r="BI39" s="34"/>
      <c r="BM39" s="34"/>
      <c r="BN39" s="34"/>
    </row>
    <row r="40" spans="1:68" x14ac:dyDescent="0.25">
      <c r="A40" s="35"/>
      <c r="G40" s="38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H40" s="34"/>
      <c r="BI40" s="34"/>
      <c r="BM40" s="34"/>
      <c r="BN40" s="34"/>
    </row>
    <row r="41" spans="1:68" x14ac:dyDescent="0.25">
      <c r="A41" s="35"/>
      <c r="G41" s="38"/>
      <c r="R41" s="34"/>
      <c r="U41" s="34"/>
      <c r="V41" s="34"/>
      <c r="W41" s="34"/>
      <c r="X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H41" s="34"/>
      <c r="BI41" s="34"/>
      <c r="BM41" s="34"/>
      <c r="BN41" s="34"/>
    </row>
    <row r="42" spans="1:68" x14ac:dyDescent="0.25">
      <c r="A42" s="35"/>
      <c r="G42" s="38"/>
      <c r="R42" s="34"/>
      <c r="U42" s="34"/>
      <c r="V42" s="34"/>
      <c r="W42" s="34"/>
      <c r="X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H42" s="34"/>
      <c r="BI42" s="34"/>
      <c r="BM42" s="34"/>
      <c r="BN42" s="34"/>
    </row>
    <row r="43" spans="1:68" x14ac:dyDescent="0.25">
      <c r="A43" s="35"/>
      <c r="G43" s="38"/>
      <c r="R43" s="34"/>
      <c r="U43" s="34"/>
      <c r="V43" s="34"/>
      <c r="W43" s="34"/>
      <c r="X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H43" s="34"/>
      <c r="BI43" s="34"/>
      <c r="BM43" s="34"/>
      <c r="BN43" s="34"/>
    </row>
    <row r="44" spans="1:68" x14ac:dyDescent="0.25">
      <c r="A44" s="35"/>
      <c r="G44" s="38"/>
      <c r="R44" s="34"/>
      <c r="U44" s="34"/>
      <c r="V44" s="34"/>
      <c r="W44" s="34"/>
      <c r="X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H44" s="34"/>
      <c r="BI44" s="34"/>
      <c r="BM44" s="34"/>
      <c r="BN44" s="34"/>
    </row>
    <row r="45" spans="1:68" x14ac:dyDescent="0.25">
      <c r="A45" s="35"/>
      <c r="G45" s="38"/>
      <c r="R45" s="34"/>
      <c r="U45" s="34"/>
      <c r="V45" s="34"/>
      <c r="W45" s="34"/>
      <c r="X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H45" s="34"/>
      <c r="BI45" s="34"/>
      <c r="BM45" s="34"/>
      <c r="BN45" s="34"/>
    </row>
    <row r="46" spans="1:68" x14ac:dyDescent="0.25">
      <c r="A46" s="35"/>
      <c r="G46" s="38"/>
      <c r="R46" s="34"/>
      <c r="U46" s="34"/>
      <c r="V46" s="34"/>
      <c r="W46" s="34"/>
      <c r="X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H46" s="34"/>
      <c r="BI46" s="34"/>
      <c r="BM46" s="34"/>
      <c r="BN46" s="34"/>
    </row>
    <row r="47" spans="1:68" x14ac:dyDescent="0.25">
      <c r="A47" s="35"/>
      <c r="G47" s="38"/>
      <c r="R47" s="34"/>
      <c r="U47" s="34"/>
      <c r="V47" s="34"/>
      <c r="W47" s="34"/>
      <c r="X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H47" s="34"/>
      <c r="BI47" s="34"/>
      <c r="BM47" s="34"/>
      <c r="BN47" s="34"/>
    </row>
    <row r="48" spans="1:68" x14ac:dyDescent="0.25">
      <c r="A48" s="35"/>
      <c r="G48" s="38"/>
      <c r="R48" s="34"/>
      <c r="U48" s="34"/>
      <c r="V48" s="34"/>
      <c r="W48" s="34"/>
      <c r="X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H48" s="34"/>
      <c r="BI48" s="34"/>
      <c r="BM48" s="34"/>
      <c r="BN48" s="34"/>
    </row>
    <row r="49" spans="1:66" x14ac:dyDescent="0.25">
      <c r="A49" s="35"/>
      <c r="G49" s="38"/>
      <c r="R49" s="34"/>
      <c r="U49" s="34"/>
      <c r="V49" s="34"/>
      <c r="W49" s="34"/>
      <c r="X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H49" s="34"/>
      <c r="BI49" s="34"/>
      <c r="BM49" s="34"/>
      <c r="BN49" s="34"/>
    </row>
    <row r="50" spans="1:66" x14ac:dyDescent="0.25">
      <c r="A50" s="35"/>
      <c r="G50" s="38"/>
      <c r="R50" s="34"/>
      <c r="U50" s="34"/>
      <c r="V50" s="34"/>
      <c r="W50" s="34"/>
      <c r="X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H50" s="34"/>
      <c r="BI50" s="34"/>
      <c r="BM50" s="34"/>
      <c r="BN50" s="34"/>
    </row>
    <row r="51" spans="1:66" x14ac:dyDescent="0.25">
      <c r="A51" s="35"/>
      <c r="G51" s="38"/>
      <c r="X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H51" s="34"/>
      <c r="BI51" s="34"/>
      <c r="BM51" s="34"/>
      <c r="BN51" s="34"/>
    </row>
    <row r="52" spans="1:66" x14ac:dyDescent="0.25">
      <c r="A52" s="35"/>
      <c r="G52" s="38"/>
      <c r="X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H52" s="34"/>
      <c r="BI52" s="34"/>
      <c r="BM52" s="34"/>
      <c r="BN52" s="34"/>
    </row>
    <row r="53" spans="1:66" x14ac:dyDescent="0.25">
      <c r="A53" s="35"/>
      <c r="G53" s="38"/>
      <c r="X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H53" s="34"/>
      <c r="BI53" s="34"/>
      <c r="BM53" s="34"/>
      <c r="BN53" s="34"/>
    </row>
    <row r="54" spans="1:66" x14ac:dyDescent="0.25">
      <c r="A54" s="35"/>
      <c r="G54" s="38"/>
      <c r="X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H54" s="34"/>
      <c r="BI54" s="34"/>
      <c r="BM54" s="34"/>
      <c r="BN54" s="34"/>
    </row>
    <row r="55" spans="1:66" x14ac:dyDescent="0.25">
      <c r="A55" s="35"/>
      <c r="G55" s="38"/>
      <c r="X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H55" s="34"/>
      <c r="BI55" s="34"/>
      <c r="BM55" s="34"/>
      <c r="BN55" s="34"/>
    </row>
    <row r="56" spans="1:66" x14ac:dyDescent="0.25">
      <c r="A56" s="35"/>
      <c r="G56" s="38"/>
      <c r="X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H56" s="34"/>
      <c r="BI56" s="34"/>
      <c r="BM56" s="34"/>
      <c r="BN56" s="34"/>
    </row>
    <row r="57" spans="1:66" x14ac:dyDescent="0.25">
      <c r="A57" s="35"/>
      <c r="G57" s="38"/>
      <c r="X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H57" s="34"/>
      <c r="BI57" s="34"/>
      <c r="BM57" s="34"/>
      <c r="BN57" s="34"/>
    </row>
    <row r="58" spans="1:66" x14ac:dyDescent="0.25">
      <c r="A58" s="35"/>
      <c r="G58" s="39"/>
      <c r="X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H58" s="34"/>
      <c r="BI58" s="34"/>
      <c r="BM58" s="34"/>
      <c r="BN58" s="34"/>
    </row>
    <row r="59" spans="1:66" x14ac:dyDescent="0.25">
      <c r="A59" s="35"/>
      <c r="G59" s="38"/>
      <c r="X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H59" s="34"/>
      <c r="BI59" s="34"/>
      <c r="BM59" s="34"/>
      <c r="BN59" s="34"/>
    </row>
    <row r="60" spans="1:66" x14ac:dyDescent="0.25">
      <c r="A60" s="35"/>
      <c r="G60" s="38"/>
      <c r="X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H60" s="34"/>
      <c r="BI60" s="34"/>
      <c r="BM60" s="34"/>
      <c r="BN60" s="34"/>
    </row>
    <row r="61" spans="1:66" x14ac:dyDescent="0.25">
      <c r="A61" s="35"/>
      <c r="G61" s="38"/>
      <c r="X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H61" s="34"/>
      <c r="BI61" s="34"/>
      <c r="BM61" s="34"/>
      <c r="BN61" s="34"/>
    </row>
    <row r="62" spans="1:66" x14ac:dyDescent="0.25">
      <c r="A62" s="35"/>
      <c r="G62" s="38"/>
      <c r="X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H62" s="34"/>
      <c r="BI62" s="34"/>
      <c r="BM62" s="34"/>
      <c r="BN62" s="34"/>
    </row>
    <row r="63" spans="1:66" x14ac:dyDescent="0.25">
      <c r="A63" s="35"/>
      <c r="G63" s="38"/>
      <c r="X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H63" s="34"/>
      <c r="BI63" s="34"/>
      <c r="BM63" s="34"/>
      <c r="BN63" s="34"/>
    </row>
    <row r="64" spans="1:66" x14ac:dyDescent="0.25">
      <c r="A64" s="35"/>
      <c r="G64" s="38"/>
      <c r="X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H64" s="34"/>
      <c r="BI64" s="34"/>
      <c r="BM64" s="34"/>
      <c r="BN64" s="34"/>
    </row>
    <row r="65" spans="1:66" x14ac:dyDescent="0.25">
      <c r="A65" s="35"/>
      <c r="G65" s="38"/>
      <c r="X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H65" s="34"/>
      <c r="BI65" s="34"/>
      <c r="BM65" s="34"/>
      <c r="BN65" s="34"/>
    </row>
    <row r="66" spans="1:66" x14ac:dyDescent="0.25">
      <c r="A66" s="35"/>
      <c r="G66" s="38"/>
      <c r="X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H66" s="34"/>
      <c r="BI66" s="34"/>
      <c r="BM66" s="34"/>
      <c r="BN66" s="34"/>
    </row>
    <row r="67" spans="1:66" x14ac:dyDescent="0.25">
      <c r="A67" s="35"/>
      <c r="G67" s="38"/>
      <c r="X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H67" s="34"/>
      <c r="BI67" s="34"/>
      <c r="BM67" s="34"/>
      <c r="BN67" s="34"/>
    </row>
    <row r="68" spans="1:66" x14ac:dyDescent="0.25">
      <c r="D68" s="39"/>
      <c r="E68" s="38"/>
      <c r="F68" s="39"/>
      <c r="G68" s="38"/>
      <c r="X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H68" s="34"/>
      <c r="BI68" s="34"/>
      <c r="BM68" s="34"/>
      <c r="BN68" s="34"/>
    </row>
    <row r="69" spans="1:66" x14ac:dyDescent="0.25">
      <c r="D69" s="39"/>
      <c r="E69" s="38"/>
      <c r="F69" s="39"/>
      <c r="G69" s="38"/>
      <c r="X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H69" s="34"/>
      <c r="BI69" s="34"/>
      <c r="BM69" s="34"/>
      <c r="BN69" s="34"/>
    </row>
    <row r="70" spans="1:66" x14ac:dyDescent="0.25">
      <c r="D70" s="39"/>
      <c r="E70" s="38"/>
      <c r="F70" s="39"/>
      <c r="G70" s="38"/>
      <c r="X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H70" s="34"/>
      <c r="BI70" s="34"/>
      <c r="BM70" s="34"/>
      <c r="BN70" s="34"/>
    </row>
    <row r="71" spans="1:66" x14ac:dyDescent="0.25">
      <c r="D71" s="39"/>
      <c r="E71" s="38"/>
      <c r="F71" s="39"/>
      <c r="G71" s="38"/>
      <c r="X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H71" s="34"/>
      <c r="BI71" s="34"/>
      <c r="BM71" s="34"/>
      <c r="BN71" s="34"/>
    </row>
    <row r="72" spans="1:66" x14ac:dyDescent="0.25">
      <c r="D72" s="39"/>
      <c r="E72" s="38"/>
      <c r="F72" s="39"/>
      <c r="G72" s="38"/>
      <c r="X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H72" s="34"/>
      <c r="BI72" s="34"/>
      <c r="BM72" s="34"/>
      <c r="BN72" s="34"/>
    </row>
    <row r="73" spans="1:66" x14ac:dyDescent="0.25">
      <c r="D73" s="39"/>
      <c r="E73" s="38"/>
      <c r="F73" s="39"/>
      <c r="G73" s="38"/>
      <c r="X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H73" s="34"/>
      <c r="BI73" s="34"/>
      <c r="BM73" s="34"/>
      <c r="BN73" s="34"/>
    </row>
    <row r="74" spans="1:66" x14ac:dyDescent="0.25">
      <c r="D74" s="39"/>
      <c r="E74" s="38"/>
      <c r="F74" s="39"/>
      <c r="G74" s="38"/>
      <c r="X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H74" s="34"/>
      <c r="BI74" s="34"/>
      <c r="BM74" s="34"/>
      <c r="BN74" s="34"/>
    </row>
    <row r="75" spans="1:66" x14ac:dyDescent="0.25">
      <c r="D75" s="39"/>
      <c r="E75" s="38"/>
      <c r="F75" s="39"/>
      <c r="G75" s="38"/>
      <c r="X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H75" s="34"/>
      <c r="BI75" s="34"/>
      <c r="BM75" s="34"/>
      <c r="BN75" s="34"/>
    </row>
    <row r="76" spans="1:66" x14ac:dyDescent="0.25">
      <c r="D76" s="39"/>
      <c r="E76" s="38"/>
      <c r="F76" s="39"/>
      <c r="G76" s="38"/>
      <c r="X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H76" s="34"/>
      <c r="BI76" s="34"/>
      <c r="BM76" s="34"/>
      <c r="BN76" s="34"/>
    </row>
    <row r="77" spans="1:66" x14ac:dyDescent="0.25">
      <c r="D77" s="39"/>
      <c r="E77" s="38"/>
      <c r="F77" s="39"/>
      <c r="G77" s="38"/>
      <c r="X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H77" s="34"/>
      <c r="BI77" s="34"/>
      <c r="BM77" s="34"/>
      <c r="BN77" s="34"/>
    </row>
    <row r="78" spans="1:66" x14ac:dyDescent="0.25">
      <c r="D78" s="39"/>
      <c r="E78" s="38"/>
      <c r="F78" s="39"/>
      <c r="G78" s="38"/>
      <c r="X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H78" s="34"/>
      <c r="BI78" s="34"/>
      <c r="BM78" s="34"/>
      <c r="BN78" s="34"/>
    </row>
    <row r="79" spans="1:66" x14ac:dyDescent="0.25">
      <c r="D79" s="39"/>
      <c r="E79" s="38"/>
      <c r="F79" s="39"/>
      <c r="G79" s="38"/>
      <c r="X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H79" s="34"/>
      <c r="BI79" s="34"/>
      <c r="BM79" s="34"/>
      <c r="BN79" s="34"/>
    </row>
    <row r="80" spans="1:66" x14ac:dyDescent="0.25">
      <c r="D80" s="39"/>
      <c r="E80" s="38"/>
      <c r="F80" s="39"/>
      <c r="G80" s="38"/>
      <c r="X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H80" s="34"/>
      <c r="BI80" s="34"/>
      <c r="BM80" s="34"/>
      <c r="BN80" s="34"/>
    </row>
    <row r="81" spans="2:66" x14ac:dyDescent="0.25">
      <c r="D81" s="39"/>
      <c r="E81" s="38"/>
      <c r="F81" s="39"/>
      <c r="G81" s="38"/>
      <c r="X81" s="34"/>
      <c r="Z81" s="34"/>
      <c r="AA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H81" s="34"/>
      <c r="BI81" s="34"/>
      <c r="BM81" s="34"/>
      <c r="BN81" s="34"/>
    </row>
    <row r="82" spans="2:66" x14ac:dyDescent="0.25">
      <c r="D82" s="39"/>
      <c r="E82" s="38"/>
      <c r="F82" s="39"/>
      <c r="G82" s="38"/>
      <c r="X82" s="34"/>
      <c r="Z82" s="34"/>
      <c r="AA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H82" s="34"/>
      <c r="BI82" s="34"/>
      <c r="BM82" s="34"/>
      <c r="BN82" s="34"/>
    </row>
    <row r="83" spans="2:66" x14ac:dyDescent="0.25">
      <c r="D83" s="39"/>
      <c r="E83" s="38"/>
      <c r="F83" s="39"/>
      <c r="G83" s="38"/>
      <c r="X83" s="34"/>
      <c r="Z83" s="34"/>
      <c r="AA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H83" s="34"/>
      <c r="BI83" s="34"/>
      <c r="BM83" s="34"/>
      <c r="BN83" s="34"/>
    </row>
    <row r="84" spans="2:66" x14ac:dyDescent="0.25">
      <c r="D84" s="39"/>
      <c r="E84" s="38"/>
      <c r="F84" s="39"/>
      <c r="G84" s="38"/>
      <c r="X84" s="34"/>
      <c r="Z84" s="34"/>
      <c r="AA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H84" s="34"/>
      <c r="BI84" s="34"/>
      <c r="BM84" s="34"/>
      <c r="BN84" s="34"/>
    </row>
    <row r="85" spans="2:66" x14ac:dyDescent="0.25">
      <c r="D85" s="39"/>
      <c r="E85" s="38"/>
      <c r="F85" s="39"/>
      <c r="G85" s="38"/>
      <c r="X85" s="34"/>
      <c r="Z85" s="34"/>
      <c r="AA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H85" s="34"/>
      <c r="BI85" s="34"/>
      <c r="BM85" s="34"/>
      <c r="BN85" s="34"/>
    </row>
    <row r="86" spans="2:66" x14ac:dyDescent="0.25">
      <c r="D86" s="39"/>
      <c r="E86" s="38"/>
      <c r="F86" s="39"/>
      <c r="G86" s="38"/>
      <c r="X86" s="34"/>
      <c r="Z86" s="34"/>
      <c r="AA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34"/>
      <c r="BI86" s="34"/>
      <c r="BM86" s="34"/>
      <c r="BN86" s="34"/>
    </row>
    <row r="87" spans="2:66" x14ac:dyDescent="0.25">
      <c r="B87" s="88"/>
      <c r="D87" s="39"/>
      <c r="E87" s="38"/>
      <c r="F87" s="39"/>
      <c r="G87" s="38"/>
      <c r="X87" s="34"/>
      <c r="Z87" s="34"/>
      <c r="AA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H87" s="34"/>
      <c r="BI87" s="34"/>
      <c r="BM87" s="34"/>
      <c r="BN87" s="34"/>
    </row>
    <row r="88" spans="2:66" x14ac:dyDescent="0.25">
      <c r="B88" s="88"/>
      <c r="F88" s="39"/>
      <c r="G88" s="38"/>
      <c r="X88" s="34"/>
      <c r="Z88" s="34"/>
      <c r="AA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H88" s="34"/>
      <c r="BI88" s="34"/>
      <c r="BM88" s="34"/>
      <c r="BN88" s="34"/>
    </row>
    <row r="89" spans="2:66" x14ac:dyDescent="0.25">
      <c r="B89" s="88"/>
      <c r="G89" s="38"/>
      <c r="X89" s="34"/>
      <c r="Z89" s="34"/>
      <c r="AA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H89" s="34"/>
      <c r="BI89" s="34"/>
      <c r="BM89" s="34"/>
      <c r="BN89" s="34"/>
    </row>
    <row r="90" spans="2:66" x14ac:dyDescent="0.25">
      <c r="B90" s="88"/>
      <c r="G90" s="38"/>
      <c r="X90" s="34"/>
      <c r="Z90" s="34"/>
      <c r="AA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H90" s="34"/>
      <c r="BI90" s="34"/>
      <c r="BM90" s="34"/>
      <c r="BN90" s="34"/>
    </row>
    <row r="91" spans="2:66" x14ac:dyDescent="0.25">
      <c r="B91" s="88"/>
      <c r="G91" s="38"/>
      <c r="X91" s="34"/>
      <c r="Z91" s="34"/>
      <c r="AA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H91" s="34"/>
      <c r="BI91" s="34"/>
      <c r="BM91" s="34"/>
      <c r="BN91" s="34"/>
    </row>
    <row r="92" spans="2:66" x14ac:dyDescent="0.25">
      <c r="B92" s="88"/>
      <c r="G92" s="38"/>
      <c r="X92" s="34"/>
      <c r="Z92" s="34"/>
      <c r="AA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H92" s="34"/>
      <c r="BI92" s="34"/>
      <c r="BM92" s="34"/>
      <c r="BN92" s="34"/>
    </row>
    <row r="93" spans="2:66" x14ac:dyDescent="0.25">
      <c r="B93" s="88"/>
      <c r="G93" s="38"/>
      <c r="X93" s="34"/>
      <c r="Z93" s="34"/>
      <c r="AA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H93" s="34"/>
      <c r="BI93" s="34"/>
      <c r="BM93" s="34"/>
      <c r="BN93" s="34"/>
    </row>
    <row r="94" spans="2:66" x14ac:dyDescent="0.25">
      <c r="B94" s="88"/>
      <c r="G94" s="38"/>
      <c r="X94" s="34"/>
      <c r="Z94" s="34"/>
      <c r="AA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H94" s="34"/>
      <c r="BI94" s="34"/>
      <c r="BM94" s="34"/>
      <c r="BN94" s="34"/>
    </row>
    <row r="95" spans="2:66" x14ac:dyDescent="0.25">
      <c r="B95" s="88"/>
      <c r="G95" s="38"/>
      <c r="X95" s="34"/>
      <c r="Z95" s="34"/>
      <c r="AA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H95" s="34"/>
      <c r="BI95" s="34"/>
      <c r="BM95" s="34"/>
      <c r="BN95" s="34"/>
    </row>
    <row r="96" spans="2:66" x14ac:dyDescent="0.25">
      <c r="B96" s="88"/>
      <c r="G96" s="38"/>
      <c r="X96" s="34"/>
      <c r="Z96" s="34"/>
      <c r="AA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H96" s="34"/>
      <c r="BI96" s="34"/>
      <c r="BM96" s="34"/>
      <c r="BN96" s="34"/>
    </row>
    <row r="97" spans="2:9" x14ac:dyDescent="0.25">
      <c r="B97" s="88"/>
      <c r="G97" s="38"/>
      <c r="H97" s="39"/>
      <c r="I97" s="38"/>
    </row>
    <row r="98" spans="2:9" x14ac:dyDescent="0.25">
      <c r="B98" s="88"/>
      <c r="G98" s="38"/>
      <c r="H98" s="39"/>
      <c r="I98" s="38"/>
    </row>
    <row r="99" spans="2:9" x14ac:dyDescent="0.25">
      <c r="G99" s="38"/>
      <c r="H99" s="39"/>
      <c r="I99" s="38"/>
    </row>
    <row r="100" spans="2:9" x14ac:dyDescent="0.25">
      <c r="G100" s="38"/>
      <c r="H100" s="39"/>
      <c r="I100" s="38"/>
    </row>
    <row r="101" spans="2:9" x14ac:dyDescent="0.25">
      <c r="G101" s="38"/>
      <c r="H101" s="39"/>
      <c r="I101" s="38"/>
    </row>
    <row r="102" spans="2:9" x14ac:dyDescent="0.25">
      <c r="G102" s="38"/>
      <c r="H102" s="39"/>
      <c r="I102" s="38"/>
    </row>
    <row r="103" spans="2:9" x14ac:dyDescent="0.25">
      <c r="G103" s="38"/>
      <c r="H103" s="39"/>
      <c r="I103" s="38"/>
    </row>
    <row r="104" spans="2:9" x14ac:dyDescent="0.25">
      <c r="G104" s="38"/>
      <c r="H104" s="39"/>
      <c r="I104" s="38"/>
    </row>
  </sheetData>
  <mergeCells count="6">
    <mergeCell ref="A1:BP1"/>
    <mergeCell ref="A35:T35"/>
    <mergeCell ref="BO3:BO4"/>
    <mergeCell ref="BN3:BN4"/>
    <mergeCell ref="BK3:BM4"/>
    <mergeCell ref="B2:BP2"/>
  </mergeCells>
  <conditionalFormatting sqref="I9:I32">
    <cfRule type="expression" dxfId="16" priority="5" stopIfTrue="1">
      <formula>OR(WEEKDAY(I$5,2)=6,WEEKDAY(I$5,2)=7)</formula>
    </cfRule>
  </conditionalFormatting>
  <conditionalFormatting sqref="AG4:BG4 B4:W4">
    <cfRule type="duplicateValues" dxfId="15" priority="4" stopIfTrue="1"/>
  </conditionalFormatting>
  <conditionalFormatting sqref="BH4:BI4">
    <cfRule type="duplicateValues" dxfId="14" priority="2" stopIfTrue="1"/>
  </conditionalFormatting>
  <conditionalFormatting sqref="BJ4">
    <cfRule type="duplicateValues" dxfId="13" priority="1" stopIfTrue="1"/>
  </conditionalFormatting>
  <conditionalFormatting sqref="X4:AF4">
    <cfRule type="duplicateValues" dxfId="12" priority="11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5"/>
  <sheetViews>
    <sheetView tabSelected="1" view="pageBreakPreview" topLeftCell="A22" zoomScale="60" zoomScaleNormal="70" workbookViewId="0">
      <selection activeCell="B41" sqref="B40:B41"/>
    </sheetView>
  </sheetViews>
  <sheetFormatPr defaultColWidth="9.21875" defaultRowHeight="13.8" x14ac:dyDescent="0.25"/>
  <cols>
    <col min="1" max="1" width="12.21875" style="43" customWidth="1"/>
    <col min="2" max="2" width="11.77734375" style="43" customWidth="1"/>
    <col min="3" max="3" width="12.77734375" style="43" customWidth="1"/>
    <col min="4" max="5" width="13" style="43" customWidth="1"/>
    <col min="6" max="6" width="11.77734375" style="43" customWidth="1"/>
    <col min="7" max="7" width="12.77734375" style="43" customWidth="1"/>
    <col min="8" max="8" width="11.21875" style="43" customWidth="1"/>
    <col min="9" max="9" width="12.44140625" style="43" customWidth="1"/>
    <col min="10" max="10" width="12.44140625" style="50" customWidth="1"/>
    <col min="11" max="12" width="10.5546875" style="43" customWidth="1"/>
    <col min="13" max="13" width="11.5546875" style="43" customWidth="1"/>
    <col min="14" max="14" width="11" style="43" customWidth="1"/>
    <col min="15" max="15" width="10.21875" style="43" customWidth="1"/>
    <col min="16" max="16" width="9.77734375" style="43" bestFit="1" customWidth="1"/>
    <col min="17" max="17" width="12.77734375" style="43" customWidth="1"/>
    <col min="18" max="18" width="11.21875" style="43" customWidth="1"/>
    <col min="19" max="19" width="12.21875" style="43" customWidth="1"/>
    <col min="20" max="20" width="11.77734375" style="43" customWidth="1"/>
    <col min="21" max="21" width="11.5546875" style="43" customWidth="1"/>
    <col min="22" max="22" width="9.77734375" style="43" bestFit="1" customWidth="1"/>
    <col min="23" max="25" width="9.21875" style="43"/>
    <col min="26" max="26" width="14.21875" style="43" customWidth="1"/>
    <col min="27" max="28" width="9.21875" style="43"/>
    <col min="29" max="31" width="9.21875" style="43" customWidth="1"/>
    <col min="32" max="32" width="11.5546875" style="43" customWidth="1"/>
    <col min="33" max="33" width="9.21875" style="43" customWidth="1"/>
    <col min="34" max="34" width="15.44140625" style="43" customWidth="1"/>
    <col min="35" max="35" width="11.77734375" style="43" customWidth="1"/>
    <col min="36" max="36" width="13" style="43" customWidth="1"/>
    <col min="37" max="37" width="10.5546875" style="43" customWidth="1"/>
    <col min="38" max="38" width="12.5546875" style="43" customWidth="1"/>
    <col min="39" max="16384" width="9.21875" style="43"/>
  </cols>
  <sheetData>
    <row r="1" spans="1:38" x14ac:dyDescent="0.25">
      <c r="A1" s="220" t="s">
        <v>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 t="s">
        <v>1168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2"/>
    </row>
    <row r="2" spans="1:38" ht="28.5" customHeight="1" x14ac:dyDescent="0.25">
      <c r="A2" s="45" t="s">
        <v>1075</v>
      </c>
      <c r="B2" s="258" t="s">
        <v>1154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9"/>
    </row>
    <row r="3" spans="1:38" s="46" customFormat="1" ht="132" customHeight="1" x14ac:dyDescent="0.25">
      <c r="A3" s="106" t="s">
        <v>0</v>
      </c>
      <c r="B3" s="85" t="s">
        <v>1076</v>
      </c>
      <c r="C3" s="85" t="s">
        <v>1077</v>
      </c>
      <c r="D3" s="85" t="s">
        <v>1078</v>
      </c>
      <c r="E3" s="85" t="s">
        <v>1079</v>
      </c>
      <c r="F3" s="85" t="s">
        <v>1080</v>
      </c>
      <c r="G3" s="85" t="s">
        <v>1081</v>
      </c>
      <c r="H3" s="85" t="s">
        <v>1082</v>
      </c>
      <c r="I3" s="85" t="s">
        <v>1083</v>
      </c>
      <c r="J3" s="85" t="s">
        <v>1084</v>
      </c>
      <c r="K3" s="85" t="s">
        <v>1085</v>
      </c>
      <c r="L3" s="85" t="s">
        <v>1086</v>
      </c>
      <c r="M3" s="85" t="s">
        <v>1087</v>
      </c>
      <c r="N3" s="85" t="s">
        <v>1088</v>
      </c>
      <c r="O3" s="85" t="s">
        <v>1089</v>
      </c>
      <c r="P3" s="85" t="s">
        <v>1090</v>
      </c>
      <c r="Q3" s="85" t="s">
        <v>1091</v>
      </c>
      <c r="R3" s="85" t="s">
        <v>1092</v>
      </c>
      <c r="S3" s="85" t="s">
        <v>1093</v>
      </c>
      <c r="T3" s="85" t="s">
        <v>1094</v>
      </c>
      <c r="U3" s="85" t="s">
        <v>1095</v>
      </c>
      <c r="V3" s="85" t="s">
        <v>1096</v>
      </c>
      <c r="W3" s="85" t="s">
        <v>1097</v>
      </c>
      <c r="X3" s="85" t="s">
        <v>1098</v>
      </c>
      <c r="Y3" s="85" t="s">
        <v>1099</v>
      </c>
      <c r="Z3" s="85" t="s">
        <v>1100</v>
      </c>
      <c r="AA3" s="85" t="s">
        <v>1101</v>
      </c>
      <c r="AB3" s="85" t="s">
        <v>1102</v>
      </c>
      <c r="AC3" s="85" t="s">
        <v>1103</v>
      </c>
      <c r="AD3" s="85" t="s">
        <v>1104</v>
      </c>
      <c r="AE3" s="85" t="s">
        <v>1105</v>
      </c>
      <c r="AF3" s="85" t="s">
        <v>1106</v>
      </c>
      <c r="AG3" s="85" t="s">
        <v>1107</v>
      </c>
      <c r="AH3" s="260" t="s">
        <v>135</v>
      </c>
      <c r="AI3" s="261"/>
      <c r="AJ3" s="262"/>
      <c r="AK3" s="253" t="s">
        <v>3</v>
      </c>
      <c r="AL3" s="253" t="s">
        <v>127</v>
      </c>
    </row>
    <row r="4" spans="1:38" ht="26.25" customHeight="1" x14ac:dyDescent="0.25">
      <c r="A4" s="25"/>
      <c r="B4" s="86" t="s">
        <v>696</v>
      </c>
      <c r="C4" s="86" t="s">
        <v>697</v>
      </c>
      <c r="D4" s="86" t="s">
        <v>698</v>
      </c>
      <c r="E4" s="86" t="s">
        <v>699</v>
      </c>
      <c r="F4" s="86" t="s">
        <v>700</v>
      </c>
      <c r="G4" s="86" t="s">
        <v>701</v>
      </c>
      <c r="H4" s="86" t="s">
        <v>702</v>
      </c>
      <c r="I4" s="86" t="s">
        <v>703</v>
      </c>
      <c r="J4" s="86" t="s">
        <v>704</v>
      </c>
      <c r="K4" s="86" t="s">
        <v>705</v>
      </c>
      <c r="L4" s="86" t="s">
        <v>706</v>
      </c>
      <c r="M4" s="86" t="s">
        <v>707</v>
      </c>
      <c r="N4" s="86" t="s">
        <v>708</v>
      </c>
      <c r="O4" s="86" t="s">
        <v>709</v>
      </c>
      <c r="P4" s="86" t="s">
        <v>710</v>
      </c>
      <c r="Q4" s="86" t="s">
        <v>711</v>
      </c>
      <c r="R4" s="86" t="s">
        <v>712</v>
      </c>
      <c r="S4" s="86" t="s">
        <v>713</v>
      </c>
      <c r="T4" s="86" t="s">
        <v>714</v>
      </c>
      <c r="U4" s="86" t="s">
        <v>715</v>
      </c>
      <c r="V4" s="86" t="s">
        <v>722</v>
      </c>
      <c r="W4" s="86" t="s">
        <v>716</v>
      </c>
      <c r="X4" s="86" t="s">
        <v>717</v>
      </c>
      <c r="Y4" s="86" t="s">
        <v>718</v>
      </c>
      <c r="Z4" s="86" t="s">
        <v>719</v>
      </c>
      <c r="AA4" s="86" t="s">
        <v>720</v>
      </c>
      <c r="AB4" s="86" t="s">
        <v>721</v>
      </c>
      <c r="AC4" s="86" t="s">
        <v>723</v>
      </c>
      <c r="AD4" s="86" t="s">
        <v>724</v>
      </c>
      <c r="AE4" s="86" t="s">
        <v>725</v>
      </c>
      <c r="AF4" s="86" t="s">
        <v>726</v>
      </c>
      <c r="AG4" s="86" t="s">
        <v>727</v>
      </c>
      <c r="AK4" s="254"/>
      <c r="AL4" s="254"/>
    </row>
    <row r="5" spans="1:38" ht="30" hidden="1" customHeight="1" x14ac:dyDescent="0.25">
      <c r="A5" s="25" t="s">
        <v>136</v>
      </c>
      <c r="B5" s="11" t="s">
        <v>147</v>
      </c>
      <c r="C5" s="11" t="s">
        <v>146</v>
      </c>
      <c r="D5" s="11" t="s">
        <v>146</v>
      </c>
      <c r="E5" s="11" t="s">
        <v>146</v>
      </c>
      <c r="F5" s="11" t="s">
        <v>146</v>
      </c>
      <c r="G5" s="11" t="s">
        <v>146</v>
      </c>
      <c r="H5" s="11" t="s">
        <v>146</v>
      </c>
      <c r="I5" s="11" t="s">
        <v>146</v>
      </c>
      <c r="J5" s="11" t="s">
        <v>146</v>
      </c>
      <c r="K5" s="11" t="s">
        <v>146</v>
      </c>
      <c r="L5" s="11" t="s">
        <v>146</v>
      </c>
      <c r="M5" s="11" t="s">
        <v>146</v>
      </c>
      <c r="N5" s="11" t="s">
        <v>146</v>
      </c>
      <c r="O5" s="11" t="s">
        <v>146</v>
      </c>
      <c r="P5" s="11" t="s">
        <v>146</v>
      </c>
      <c r="Q5" s="11" t="s">
        <v>146</v>
      </c>
      <c r="R5" s="11" t="s">
        <v>146</v>
      </c>
      <c r="S5" s="11" t="s">
        <v>145</v>
      </c>
      <c r="T5" s="11" t="s">
        <v>145</v>
      </c>
      <c r="U5" s="11" t="s">
        <v>145</v>
      </c>
      <c r="V5" s="11" t="s">
        <v>146</v>
      </c>
      <c r="W5" s="11" t="s">
        <v>146</v>
      </c>
      <c r="X5" s="11" t="s">
        <v>146</v>
      </c>
      <c r="Y5" s="11" t="s">
        <v>146</v>
      </c>
      <c r="Z5" s="11" t="s">
        <v>146</v>
      </c>
      <c r="AA5" s="11" t="s">
        <v>146</v>
      </c>
      <c r="AB5" s="11" t="s">
        <v>146</v>
      </c>
      <c r="AC5" s="11" t="s">
        <v>146</v>
      </c>
      <c r="AD5" s="11" t="s">
        <v>146</v>
      </c>
      <c r="AE5" s="11" t="s">
        <v>146</v>
      </c>
      <c r="AF5" s="11" t="s">
        <v>146</v>
      </c>
      <c r="AG5" s="11" t="s">
        <v>146</v>
      </c>
      <c r="AH5" s="256"/>
      <c r="AI5" s="104"/>
      <c r="AJ5" s="104"/>
      <c r="AK5" s="254"/>
      <c r="AL5" s="254"/>
    </row>
    <row r="6" spans="1:38" ht="15" hidden="1" customHeight="1" x14ac:dyDescent="0.25">
      <c r="A6" s="25" t="s">
        <v>137</v>
      </c>
      <c r="B6" s="25">
        <v>30</v>
      </c>
      <c r="C6" s="25">
        <v>1</v>
      </c>
      <c r="D6" s="25"/>
      <c r="E6" s="25">
        <v>20</v>
      </c>
      <c r="F6" s="25">
        <v>20</v>
      </c>
      <c r="G6" s="25"/>
      <c r="H6" s="25">
        <v>20</v>
      </c>
      <c r="I6" s="25"/>
      <c r="J6" s="60"/>
      <c r="K6" s="25">
        <v>100</v>
      </c>
      <c r="L6" s="25">
        <v>20</v>
      </c>
      <c r="M6" s="25"/>
      <c r="N6" s="25">
        <v>120</v>
      </c>
      <c r="O6" s="25">
        <v>120</v>
      </c>
      <c r="P6" s="25">
        <v>120</v>
      </c>
      <c r="Q6" s="25"/>
      <c r="R6" s="25">
        <v>20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7"/>
      <c r="AI6" s="105"/>
      <c r="AJ6" s="105"/>
      <c r="AK6" s="255"/>
      <c r="AL6" s="255"/>
    </row>
    <row r="7" spans="1:38" ht="19.5" customHeight="1" x14ac:dyDescent="0.25">
      <c r="A7" s="25"/>
      <c r="B7" s="11" t="s">
        <v>147</v>
      </c>
      <c r="C7" s="11" t="s">
        <v>146</v>
      </c>
      <c r="D7" s="11" t="s">
        <v>146</v>
      </c>
      <c r="E7" s="11" t="s">
        <v>146</v>
      </c>
      <c r="F7" s="11" t="s">
        <v>146</v>
      </c>
      <c r="G7" s="11" t="s">
        <v>146</v>
      </c>
      <c r="H7" s="11" t="s">
        <v>146</v>
      </c>
      <c r="I7" s="11" t="s">
        <v>146</v>
      </c>
      <c r="J7" s="9" t="s">
        <v>146</v>
      </c>
      <c r="K7" s="11" t="s">
        <v>146</v>
      </c>
      <c r="L7" s="11" t="s">
        <v>146</v>
      </c>
      <c r="M7" s="11" t="s">
        <v>146</v>
      </c>
      <c r="N7" s="11" t="s">
        <v>146</v>
      </c>
      <c r="O7" s="11" t="s">
        <v>146</v>
      </c>
      <c r="P7" s="11" t="s">
        <v>146</v>
      </c>
      <c r="Q7" s="11" t="s">
        <v>146</v>
      </c>
      <c r="R7" s="11" t="s">
        <v>146</v>
      </c>
      <c r="S7" s="11" t="s">
        <v>145</v>
      </c>
      <c r="T7" s="11" t="s">
        <v>145</v>
      </c>
      <c r="U7" s="11" t="s">
        <v>145</v>
      </c>
      <c r="V7" s="11" t="s">
        <v>146</v>
      </c>
      <c r="W7" s="11" t="s">
        <v>146</v>
      </c>
      <c r="X7" s="11" t="s">
        <v>146</v>
      </c>
      <c r="Y7" s="11" t="s">
        <v>146</v>
      </c>
      <c r="Z7" s="11" t="s">
        <v>146</v>
      </c>
      <c r="AA7" s="11" t="s">
        <v>146</v>
      </c>
      <c r="AB7" s="11" t="s">
        <v>146</v>
      </c>
      <c r="AC7" s="11" t="s">
        <v>146</v>
      </c>
      <c r="AD7" s="11" t="s">
        <v>146</v>
      </c>
      <c r="AE7" s="11" t="s">
        <v>146</v>
      </c>
      <c r="AF7" s="11" t="s">
        <v>146</v>
      </c>
      <c r="AG7" s="11" t="s">
        <v>146</v>
      </c>
      <c r="AH7" s="47" t="s">
        <v>145</v>
      </c>
      <c r="AI7" s="47" t="s">
        <v>147</v>
      </c>
      <c r="AJ7" s="47" t="s">
        <v>146</v>
      </c>
      <c r="AK7" s="103"/>
      <c r="AL7" s="103"/>
    </row>
    <row r="8" spans="1:38" x14ac:dyDescent="0.25"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  <c r="AA8" s="44">
        <v>26</v>
      </c>
      <c r="AB8" s="44">
        <v>27</v>
      </c>
      <c r="AC8" s="44">
        <v>28</v>
      </c>
      <c r="AD8" s="44">
        <v>29</v>
      </c>
      <c r="AE8" s="44">
        <v>30</v>
      </c>
      <c r="AF8" s="44">
        <v>31</v>
      </c>
      <c r="AG8" s="44">
        <v>32</v>
      </c>
      <c r="AH8" s="106">
        <v>33</v>
      </c>
      <c r="AI8" s="106">
        <v>34</v>
      </c>
      <c r="AJ8" s="106">
        <v>35</v>
      </c>
      <c r="AK8" s="106">
        <v>36</v>
      </c>
      <c r="AL8" s="106">
        <v>37</v>
      </c>
    </row>
    <row r="9" spans="1:38" ht="15.6" x14ac:dyDescent="0.3">
      <c r="A9" s="181" t="s">
        <v>6</v>
      </c>
      <c r="B9" s="182">
        <v>15.624360000000003</v>
      </c>
      <c r="C9" s="183">
        <v>14.58</v>
      </c>
      <c r="D9" s="183">
        <v>11.4</v>
      </c>
      <c r="E9" s="183">
        <v>5.65</v>
      </c>
      <c r="F9" s="182">
        <v>1.82988</v>
      </c>
      <c r="G9" s="183">
        <v>14.88</v>
      </c>
      <c r="H9" s="183">
        <v>0.5</v>
      </c>
      <c r="I9" s="182">
        <v>20.83248</v>
      </c>
      <c r="J9" s="184">
        <v>3.6597599999999999</v>
      </c>
      <c r="K9" s="185">
        <v>5.0673600000000008</v>
      </c>
      <c r="L9" s="185">
        <v>16.468920000000001</v>
      </c>
      <c r="M9" s="183">
        <v>5.56</v>
      </c>
      <c r="N9" s="185">
        <v>59.541480000000014</v>
      </c>
      <c r="O9" s="185">
        <v>30.263400000000004</v>
      </c>
      <c r="P9" s="183">
        <v>48.06</v>
      </c>
      <c r="Q9" s="185">
        <v>11.401560000000002</v>
      </c>
      <c r="R9" s="182">
        <v>0</v>
      </c>
      <c r="S9" s="182">
        <v>133.91999999999999</v>
      </c>
      <c r="T9" s="182">
        <v>0</v>
      </c>
      <c r="U9" s="182">
        <v>184.53636</v>
      </c>
      <c r="V9" s="182">
        <v>1.82988</v>
      </c>
      <c r="W9" s="183">
        <v>10.75</v>
      </c>
      <c r="X9" s="182">
        <v>4.082040000000001</v>
      </c>
      <c r="Y9" s="182">
        <v>4.5043200000000008</v>
      </c>
      <c r="Z9" s="182">
        <v>6.8972400000000009</v>
      </c>
      <c r="AA9" s="182">
        <v>0</v>
      </c>
      <c r="AB9" s="182">
        <v>0</v>
      </c>
      <c r="AC9" s="182">
        <v>0</v>
      </c>
      <c r="AD9" s="182">
        <v>10.766</v>
      </c>
      <c r="AE9" s="182">
        <v>24.060000000000002</v>
      </c>
      <c r="AF9" s="182">
        <v>10.029999999999999</v>
      </c>
      <c r="AG9" s="182">
        <v>15.765120000000003</v>
      </c>
      <c r="AH9" s="187">
        <f>S9+T9+U9</f>
        <v>318.45636000000002</v>
      </c>
      <c r="AI9" s="187">
        <f>B9</f>
        <v>15.624360000000003</v>
      </c>
      <c r="AJ9" s="187">
        <f>C9+D9+E9+F9+G9+H9+I9+J9+K9+L9+M9+N9+O9+P9+Q9+R9+V9+W9+X9+Y9+Z9+AA9+AB9+AC9+AD9+AE9+AF9+AG9</f>
        <v>338.37944000000005</v>
      </c>
      <c r="AK9" s="187">
        <v>0</v>
      </c>
      <c r="AL9" s="187">
        <f>AH9+AI9+AJ9</f>
        <v>672.46016000000009</v>
      </c>
    </row>
    <row r="10" spans="1:38" ht="15.6" x14ac:dyDescent="0.3">
      <c r="A10" s="181" t="s">
        <v>7</v>
      </c>
      <c r="B10" s="182">
        <v>15.854129999999998</v>
      </c>
      <c r="C10" s="183">
        <v>12.93</v>
      </c>
      <c r="D10" s="183">
        <v>11.01</v>
      </c>
      <c r="E10" s="183">
        <v>4.6500000000000004</v>
      </c>
      <c r="F10" s="182">
        <v>1.8567899999999999</v>
      </c>
      <c r="G10" s="183">
        <v>14.505000000000001</v>
      </c>
      <c r="H10" s="183">
        <v>0.47</v>
      </c>
      <c r="I10" s="182">
        <v>21.138840000000002</v>
      </c>
      <c r="J10" s="184">
        <v>3.7135799999999999</v>
      </c>
      <c r="K10" s="185">
        <v>5.1418799999999996</v>
      </c>
      <c r="L10" s="185">
        <v>16.711109999999998</v>
      </c>
      <c r="M10" s="183">
        <v>5.22</v>
      </c>
      <c r="N10" s="185">
        <v>60.417090000000002</v>
      </c>
      <c r="O10" s="185">
        <v>30.708449999999999</v>
      </c>
      <c r="P10" s="183">
        <v>43.32</v>
      </c>
      <c r="Q10" s="185">
        <v>11.569229999999999</v>
      </c>
      <c r="R10" s="182">
        <v>0</v>
      </c>
      <c r="S10" s="182">
        <v>121.32</v>
      </c>
      <c r="T10" s="182">
        <v>0</v>
      </c>
      <c r="U10" s="182">
        <v>187.25013000000001</v>
      </c>
      <c r="V10" s="182">
        <v>1.8567899999999999</v>
      </c>
      <c r="W10" s="183">
        <v>9.9749999999999996</v>
      </c>
      <c r="X10" s="182">
        <v>4.1420699999999995</v>
      </c>
      <c r="Y10" s="182">
        <v>4.5705600000000004</v>
      </c>
      <c r="Z10" s="182">
        <v>6.9986699999999997</v>
      </c>
      <c r="AA10" s="182">
        <v>0</v>
      </c>
      <c r="AB10" s="182">
        <v>0</v>
      </c>
      <c r="AC10" s="182">
        <v>0</v>
      </c>
      <c r="AD10" s="182">
        <v>8.5640000000000001</v>
      </c>
      <c r="AE10" s="182">
        <v>22.8</v>
      </c>
      <c r="AF10" s="182">
        <v>8.77</v>
      </c>
      <c r="AG10" s="182">
        <v>15.99696</v>
      </c>
      <c r="AH10" s="187">
        <f t="shared" ref="AH10:AH32" si="0">S10+T10+U10</f>
        <v>308.57013000000001</v>
      </c>
      <c r="AI10" s="187">
        <f t="shared" ref="AI10:AI32" si="1">B10</f>
        <v>15.854129999999998</v>
      </c>
      <c r="AJ10" s="187">
        <f t="shared" ref="AJ10:AJ32" si="2">C10+D10+E10+F10+G10+H10+I10+J10+K10+L10+M10+N10+O10+P10+Q10+R10+V10+W10+X10+Y10+Z10+AA10+AB10+AC10+AD10+AE10+AF10+AG10</f>
        <v>327.03602000000001</v>
      </c>
      <c r="AK10" s="187">
        <v>0</v>
      </c>
      <c r="AL10" s="187">
        <f t="shared" ref="AL10:AL32" si="3">AH10+AI10+AJ10</f>
        <v>651.46028000000001</v>
      </c>
    </row>
    <row r="11" spans="1:38" ht="15.6" x14ac:dyDescent="0.3">
      <c r="A11" s="181" t="s">
        <v>8</v>
      </c>
      <c r="B11" s="182">
        <v>16.0839</v>
      </c>
      <c r="C11" s="183">
        <v>12.66</v>
      </c>
      <c r="D11" s="183">
        <v>10.56</v>
      </c>
      <c r="E11" s="183">
        <v>4.3099999999999996</v>
      </c>
      <c r="F11" s="182">
        <v>1.8836999999999999</v>
      </c>
      <c r="G11" s="183">
        <v>13.38</v>
      </c>
      <c r="H11" s="183">
        <v>0.59</v>
      </c>
      <c r="I11" s="182">
        <v>21.4452</v>
      </c>
      <c r="J11" s="184">
        <v>3.7673999999999999</v>
      </c>
      <c r="K11" s="185">
        <v>5.2164000000000001</v>
      </c>
      <c r="L11" s="185">
        <v>16.953299999999999</v>
      </c>
      <c r="M11" s="183">
        <v>5.22</v>
      </c>
      <c r="N11" s="185">
        <v>61.292699999999996</v>
      </c>
      <c r="O11" s="185">
        <v>31.153500000000001</v>
      </c>
      <c r="P11" s="183">
        <v>39.54</v>
      </c>
      <c r="Q11" s="185">
        <v>11.7369</v>
      </c>
      <c r="R11" s="182">
        <v>0</v>
      </c>
      <c r="S11" s="182">
        <v>114.12</v>
      </c>
      <c r="T11" s="182">
        <v>0</v>
      </c>
      <c r="U11" s="182">
        <v>189.9639</v>
      </c>
      <c r="V11" s="182">
        <v>1.8836999999999999</v>
      </c>
      <c r="W11" s="183">
        <v>9.1750000000000007</v>
      </c>
      <c r="X11" s="182">
        <v>4.2020999999999997</v>
      </c>
      <c r="Y11" s="182">
        <v>4.6368</v>
      </c>
      <c r="Z11" s="182">
        <v>7.1000999999999994</v>
      </c>
      <c r="AA11" s="182">
        <v>0</v>
      </c>
      <c r="AB11" s="182">
        <v>0</v>
      </c>
      <c r="AC11" s="182">
        <v>0</v>
      </c>
      <c r="AD11" s="182">
        <v>6.5419999999999998</v>
      </c>
      <c r="AE11" s="182">
        <v>21.765000000000001</v>
      </c>
      <c r="AF11" s="182">
        <v>8.69</v>
      </c>
      <c r="AG11" s="182">
        <v>16.2288</v>
      </c>
      <c r="AH11" s="187">
        <f t="shared" si="0"/>
        <v>304.08389999999997</v>
      </c>
      <c r="AI11" s="187">
        <f t="shared" si="1"/>
        <v>16.0839</v>
      </c>
      <c r="AJ11" s="187">
        <f t="shared" si="2"/>
        <v>319.93259999999998</v>
      </c>
      <c r="AK11" s="187">
        <v>0</v>
      </c>
      <c r="AL11" s="187">
        <f t="shared" si="3"/>
        <v>640.10039999999992</v>
      </c>
    </row>
    <row r="12" spans="1:38" ht="15.6" x14ac:dyDescent="0.3">
      <c r="A12" s="181" t="s">
        <v>9</v>
      </c>
      <c r="B12" s="182">
        <v>16.313670000000002</v>
      </c>
      <c r="C12" s="183">
        <v>11.73</v>
      </c>
      <c r="D12" s="183">
        <v>8.61</v>
      </c>
      <c r="E12" s="183">
        <v>3.65</v>
      </c>
      <c r="F12" s="182">
        <v>1.9106100000000001</v>
      </c>
      <c r="G12" s="183">
        <v>13.23</v>
      </c>
      <c r="H12" s="183">
        <v>0.49</v>
      </c>
      <c r="I12" s="182">
        <v>21.751560000000001</v>
      </c>
      <c r="J12" s="184">
        <v>3.8212200000000003</v>
      </c>
      <c r="K12" s="185">
        <v>5.2909199999999998</v>
      </c>
      <c r="L12" s="185">
        <v>17.195489999999999</v>
      </c>
      <c r="M12" s="183">
        <v>4.49</v>
      </c>
      <c r="N12" s="185">
        <v>62.168310000000005</v>
      </c>
      <c r="O12" s="185">
        <v>31.598550000000003</v>
      </c>
      <c r="P12" s="183">
        <v>37.68</v>
      </c>
      <c r="Q12" s="185">
        <v>11.90457</v>
      </c>
      <c r="R12" s="182">
        <v>0</v>
      </c>
      <c r="S12" s="182">
        <v>94.68</v>
      </c>
      <c r="T12" s="182">
        <v>0</v>
      </c>
      <c r="U12" s="182">
        <v>192.67767000000001</v>
      </c>
      <c r="V12" s="182">
        <v>1.9106100000000001</v>
      </c>
      <c r="W12" s="183">
        <v>8.0250000000000004</v>
      </c>
      <c r="X12" s="182">
        <v>4.2621300000000009</v>
      </c>
      <c r="Y12" s="182">
        <v>4.7030400000000006</v>
      </c>
      <c r="Z12" s="182">
        <v>7.20153</v>
      </c>
      <c r="AA12" s="182">
        <v>0</v>
      </c>
      <c r="AB12" s="182">
        <v>0</v>
      </c>
      <c r="AC12" s="182">
        <v>0</v>
      </c>
      <c r="AD12" s="182">
        <v>5.8920000000000003</v>
      </c>
      <c r="AE12" s="182">
        <v>19.605</v>
      </c>
      <c r="AF12" s="182">
        <v>8.26</v>
      </c>
      <c r="AG12" s="182">
        <v>16.460640000000001</v>
      </c>
      <c r="AH12" s="187">
        <f t="shared" si="0"/>
        <v>287.35766999999998</v>
      </c>
      <c r="AI12" s="187">
        <f t="shared" si="1"/>
        <v>16.313670000000002</v>
      </c>
      <c r="AJ12" s="187">
        <f t="shared" si="2"/>
        <v>311.84118000000007</v>
      </c>
      <c r="AK12" s="187">
        <v>0</v>
      </c>
      <c r="AL12" s="187">
        <f t="shared" si="3"/>
        <v>615.51251999999999</v>
      </c>
    </row>
    <row r="13" spans="1:38" ht="15.6" x14ac:dyDescent="0.3">
      <c r="A13" s="181" t="s">
        <v>10</v>
      </c>
      <c r="B13" s="182">
        <v>18.381600000000002</v>
      </c>
      <c r="C13" s="183">
        <v>11.445</v>
      </c>
      <c r="D13" s="183">
        <v>9</v>
      </c>
      <c r="E13" s="183">
        <v>6.13</v>
      </c>
      <c r="F13" s="182">
        <v>2.1528000000000005</v>
      </c>
      <c r="G13" s="183">
        <v>13.785</v>
      </c>
      <c r="H13" s="183">
        <v>0.61</v>
      </c>
      <c r="I13" s="182">
        <v>24.508800000000004</v>
      </c>
      <c r="J13" s="184">
        <v>4.305600000000001</v>
      </c>
      <c r="K13" s="185">
        <v>5.9616000000000007</v>
      </c>
      <c r="L13" s="185">
        <v>19.375200000000003</v>
      </c>
      <c r="M13" s="183">
        <v>5.12</v>
      </c>
      <c r="N13" s="185">
        <v>70.048800000000014</v>
      </c>
      <c r="O13" s="185">
        <v>35.604000000000006</v>
      </c>
      <c r="P13" s="183">
        <v>36.72</v>
      </c>
      <c r="Q13" s="185">
        <v>13.413600000000001</v>
      </c>
      <c r="R13" s="182">
        <v>0</v>
      </c>
      <c r="S13" s="182">
        <v>85.68</v>
      </c>
      <c r="T13" s="182">
        <v>0</v>
      </c>
      <c r="U13" s="182">
        <v>217.10159999999999</v>
      </c>
      <c r="V13" s="182">
        <v>2.1528000000000005</v>
      </c>
      <c r="W13" s="183">
        <v>8</v>
      </c>
      <c r="X13" s="182">
        <v>4.8024000000000013</v>
      </c>
      <c r="Y13" s="182">
        <v>5.2992000000000008</v>
      </c>
      <c r="Z13" s="182">
        <v>8.1144000000000016</v>
      </c>
      <c r="AA13" s="182">
        <v>0</v>
      </c>
      <c r="AB13" s="182">
        <v>0</v>
      </c>
      <c r="AC13" s="182">
        <v>0</v>
      </c>
      <c r="AD13" s="182">
        <v>5.8440000000000003</v>
      </c>
      <c r="AE13" s="182">
        <v>18.84</v>
      </c>
      <c r="AF13" s="182">
        <v>8.4</v>
      </c>
      <c r="AG13" s="182">
        <v>18.547200000000004</v>
      </c>
      <c r="AH13" s="187">
        <f t="shared" si="0"/>
        <v>302.78160000000003</v>
      </c>
      <c r="AI13" s="187">
        <f t="shared" si="1"/>
        <v>18.381600000000002</v>
      </c>
      <c r="AJ13" s="187">
        <f t="shared" si="2"/>
        <v>338.18039999999996</v>
      </c>
      <c r="AK13" s="187">
        <v>0</v>
      </c>
      <c r="AL13" s="187">
        <f t="shared" si="3"/>
        <v>659.34359999999992</v>
      </c>
    </row>
    <row r="14" spans="1:38" ht="15.6" x14ac:dyDescent="0.3">
      <c r="A14" s="181" t="s">
        <v>11</v>
      </c>
      <c r="B14" s="182">
        <v>20.679300000000005</v>
      </c>
      <c r="C14" s="183">
        <v>12.795</v>
      </c>
      <c r="D14" s="183">
        <v>9.93</v>
      </c>
      <c r="E14" s="183">
        <v>7.61</v>
      </c>
      <c r="F14" s="182">
        <v>2.4219000000000004</v>
      </c>
      <c r="G14" s="183">
        <v>15.645</v>
      </c>
      <c r="H14" s="183">
        <v>1.1299999999999999</v>
      </c>
      <c r="I14" s="182">
        <v>27.572400000000005</v>
      </c>
      <c r="J14" s="184">
        <v>4.8438000000000008</v>
      </c>
      <c r="K14" s="185">
        <v>6.7068000000000003</v>
      </c>
      <c r="L14" s="185">
        <v>21.7971</v>
      </c>
      <c r="M14" s="183">
        <v>6.47</v>
      </c>
      <c r="N14" s="185">
        <v>78.804900000000004</v>
      </c>
      <c r="O14" s="185">
        <v>40.054500000000004</v>
      </c>
      <c r="P14" s="183">
        <v>36.06</v>
      </c>
      <c r="Q14" s="185">
        <v>15.090300000000003</v>
      </c>
      <c r="R14" s="182">
        <v>0</v>
      </c>
      <c r="S14" s="182">
        <v>97.92</v>
      </c>
      <c r="T14" s="182">
        <v>0</v>
      </c>
      <c r="U14" s="182">
        <v>244.23930000000001</v>
      </c>
      <c r="V14" s="182">
        <v>2.4219000000000004</v>
      </c>
      <c r="W14" s="183">
        <v>8.625</v>
      </c>
      <c r="X14" s="182">
        <v>5.4027000000000012</v>
      </c>
      <c r="Y14" s="182">
        <v>5.9616000000000007</v>
      </c>
      <c r="Z14" s="182">
        <v>9.1287000000000003</v>
      </c>
      <c r="AA14" s="182">
        <v>0</v>
      </c>
      <c r="AB14" s="182">
        <v>0</v>
      </c>
      <c r="AC14" s="182">
        <v>0</v>
      </c>
      <c r="AD14" s="182">
        <v>5.9569999999999999</v>
      </c>
      <c r="AE14" s="182">
        <v>22.38</v>
      </c>
      <c r="AF14" s="182">
        <v>10.09</v>
      </c>
      <c r="AG14" s="182">
        <v>20.865600000000001</v>
      </c>
      <c r="AH14" s="187">
        <f t="shared" si="0"/>
        <v>342.15930000000003</v>
      </c>
      <c r="AI14" s="187">
        <f t="shared" si="1"/>
        <v>20.679300000000005</v>
      </c>
      <c r="AJ14" s="187">
        <f t="shared" si="2"/>
        <v>377.76419999999996</v>
      </c>
      <c r="AK14" s="187">
        <v>0</v>
      </c>
      <c r="AL14" s="187">
        <f t="shared" si="3"/>
        <v>740.6028</v>
      </c>
    </row>
    <row r="15" spans="1:38" ht="15.6" x14ac:dyDescent="0.3">
      <c r="A15" s="181" t="s">
        <v>12</v>
      </c>
      <c r="B15" s="182">
        <v>22.977</v>
      </c>
      <c r="C15" s="183">
        <v>14.16</v>
      </c>
      <c r="D15" s="183">
        <v>10.26</v>
      </c>
      <c r="E15" s="183">
        <v>6.56</v>
      </c>
      <c r="F15" s="182">
        <v>2.6910000000000003</v>
      </c>
      <c r="G15" s="183">
        <v>15.48</v>
      </c>
      <c r="H15" s="183">
        <v>1.36</v>
      </c>
      <c r="I15" s="182">
        <v>30.635999999999999</v>
      </c>
      <c r="J15" s="184">
        <v>5.3820000000000006</v>
      </c>
      <c r="K15" s="185">
        <v>7.4520000000000008</v>
      </c>
      <c r="L15" s="185">
        <v>24.219000000000001</v>
      </c>
      <c r="M15" s="183">
        <v>5.46</v>
      </c>
      <c r="N15" s="185">
        <v>87.561000000000007</v>
      </c>
      <c r="O15" s="185">
        <v>44.505000000000003</v>
      </c>
      <c r="P15" s="183">
        <v>42.06</v>
      </c>
      <c r="Q15" s="185">
        <v>16.767000000000003</v>
      </c>
      <c r="R15" s="182">
        <v>0</v>
      </c>
      <c r="S15" s="182">
        <v>122.4</v>
      </c>
      <c r="T15" s="182">
        <v>0</v>
      </c>
      <c r="U15" s="182">
        <v>271.37700000000001</v>
      </c>
      <c r="V15" s="182">
        <v>2.6910000000000003</v>
      </c>
      <c r="W15" s="183">
        <v>10.8</v>
      </c>
      <c r="X15" s="182">
        <v>6.0030000000000001</v>
      </c>
      <c r="Y15" s="182">
        <v>6.6240000000000006</v>
      </c>
      <c r="Z15" s="182">
        <v>10.143000000000001</v>
      </c>
      <c r="AA15" s="182">
        <v>0</v>
      </c>
      <c r="AB15" s="182">
        <v>0</v>
      </c>
      <c r="AC15" s="182">
        <v>0</v>
      </c>
      <c r="AD15" s="182">
        <v>6.0289999999999999</v>
      </c>
      <c r="AE15" s="182">
        <v>24.615000000000002</v>
      </c>
      <c r="AF15" s="182">
        <v>10.649999999999999</v>
      </c>
      <c r="AG15" s="182">
        <v>23.184000000000001</v>
      </c>
      <c r="AH15" s="187">
        <f t="shared" si="0"/>
        <v>393.77700000000004</v>
      </c>
      <c r="AI15" s="187">
        <f t="shared" si="1"/>
        <v>22.977</v>
      </c>
      <c r="AJ15" s="187">
        <f t="shared" si="2"/>
        <v>415.29199999999997</v>
      </c>
      <c r="AK15" s="187">
        <v>0</v>
      </c>
      <c r="AL15" s="187">
        <f t="shared" si="3"/>
        <v>832.04600000000005</v>
      </c>
    </row>
    <row r="16" spans="1:38" ht="15.6" x14ac:dyDescent="0.3">
      <c r="A16" s="181" t="s">
        <v>13</v>
      </c>
      <c r="B16" s="182">
        <v>28.781279999999999</v>
      </c>
      <c r="C16" s="183">
        <v>15.135</v>
      </c>
      <c r="D16" s="183">
        <v>11.25</v>
      </c>
      <c r="E16" s="183">
        <v>6.85</v>
      </c>
      <c r="F16" s="182">
        <v>3.0967200000000004</v>
      </c>
      <c r="G16" s="183">
        <v>15.404999999999999</v>
      </c>
      <c r="H16" s="183">
        <v>0.69</v>
      </c>
      <c r="I16" s="182">
        <v>32.42448000000001</v>
      </c>
      <c r="J16" s="184">
        <v>5.4648000000000003</v>
      </c>
      <c r="K16" s="185">
        <v>8.7436800000000012</v>
      </c>
      <c r="L16" s="185">
        <v>26.04888</v>
      </c>
      <c r="M16" s="183">
        <v>6.37</v>
      </c>
      <c r="N16" s="185">
        <v>93.265919999999994</v>
      </c>
      <c r="O16" s="185">
        <v>52.279920000000004</v>
      </c>
      <c r="P16" s="183">
        <v>47.88</v>
      </c>
      <c r="Q16" s="185">
        <v>16.576560000000001</v>
      </c>
      <c r="R16" s="182">
        <v>0</v>
      </c>
      <c r="S16" s="182">
        <v>142.19999999999999</v>
      </c>
      <c r="T16" s="182">
        <v>0</v>
      </c>
      <c r="U16" s="182">
        <v>241.17984000000004</v>
      </c>
      <c r="V16" s="182">
        <v>2.7324000000000002</v>
      </c>
      <c r="W16" s="183">
        <v>10.375</v>
      </c>
      <c r="X16" s="182">
        <v>6.9220799999999993</v>
      </c>
      <c r="Y16" s="182">
        <v>7.4685599999999992</v>
      </c>
      <c r="Z16" s="182">
        <v>9.6544799999999995</v>
      </c>
      <c r="AA16" s="182">
        <v>0</v>
      </c>
      <c r="AB16" s="182">
        <v>0</v>
      </c>
      <c r="AC16" s="182">
        <v>0</v>
      </c>
      <c r="AD16" s="182">
        <v>7.7480000000000002</v>
      </c>
      <c r="AE16" s="182">
        <v>29.955000000000002</v>
      </c>
      <c r="AF16" s="182">
        <v>11.16</v>
      </c>
      <c r="AG16" s="182">
        <v>25.684560000000001</v>
      </c>
      <c r="AH16" s="187">
        <f t="shared" si="0"/>
        <v>383.37984000000006</v>
      </c>
      <c r="AI16" s="187">
        <f t="shared" si="1"/>
        <v>28.781279999999999</v>
      </c>
      <c r="AJ16" s="187">
        <f t="shared" si="2"/>
        <v>453.18103999999994</v>
      </c>
      <c r="AK16" s="187">
        <v>0</v>
      </c>
      <c r="AL16" s="187">
        <f t="shared" si="3"/>
        <v>865.34215999999992</v>
      </c>
    </row>
    <row r="17" spans="1:38" ht="15.6" x14ac:dyDescent="0.3">
      <c r="A17" s="181" t="s">
        <v>14</v>
      </c>
      <c r="B17" s="182">
        <v>29.435400000000005</v>
      </c>
      <c r="C17" s="183">
        <v>14.085000000000001</v>
      </c>
      <c r="D17" s="183">
        <v>11.58</v>
      </c>
      <c r="E17" s="183">
        <v>8.77</v>
      </c>
      <c r="F17" s="182">
        <v>3.1671</v>
      </c>
      <c r="G17" s="183">
        <v>13.935</v>
      </c>
      <c r="H17" s="183">
        <v>0.93</v>
      </c>
      <c r="I17" s="182">
        <v>33.161400000000008</v>
      </c>
      <c r="J17" s="184">
        <v>5.5890000000000004</v>
      </c>
      <c r="K17" s="185">
        <v>8.942400000000001</v>
      </c>
      <c r="L17" s="185">
        <v>26.640900000000006</v>
      </c>
      <c r="M17" s="183">
        <v>8.1300000000000008</v>
      </c>
      <c r="N17" s="185">
        <v>95.385600000000011</v>
      </c>
      <c r="O17" s="185">
        <v>53.468100000000007</v>
      </c>
      <c r="P17" s="183">
        <v>48.3</v>
      </c>
      <c r="Q17" s="185">
        <v>16.953300000000002</v>
      </c>
      <c r="R17" s="182">
        <v>0</v>
      </c>
      <c r="S17" s="182">
        <v>156.24</v>
      </c>
      <c r="T17" s="182">
        <v>0</v>
      </c>
      <c r="U17" s="182">
        <v>246.66120000000004</v>
      </c>
      <c r="V17" s="182">
        <v>2.7945000000000002</v>
      </c>
      <c r="W17" s="183">
        <v>10.225</v>
      </c>
      <c r="X17" s="182">
        <v>7.0794000000000015</v>
      </c>
      <c r="Y17" s="182">
        <v>7.6383000000000001</v>
      </c>
      <c r="Z17" s="182">
        <v>9.8739000000000026</v>
      </c>
      <c r="AA17" s="182">
        <v>0</v>
      </c>
      <c r="AB17" s="182">
        <v>0</v>
      </c>
      <c r="AC17" s="182">
        <v>0</v>
      </c>
      <c r="AD17" s="182">
        <v>8.2840000000000007</v>
      </c>
      <c r="AE17" s="182">
        <v>28.47</v>
      </c>
      <c r="AF17" s="182">
        <v>11.459999999999999</v>
      </c>
      <c r="AG17" s="182">
        <v>26.2683</v>
      </c>
      <c r="AH17" s="187">
        <f t="shared" si="0"/>
        <v>402.90120000000002</v>
      </c>
      <c r="AI17" s="187">
        <f t="shared" si="1"/>
        <v>29.435400000000005</v>
      </c>
      <c r="AJ17" s="187">
        <f t="shared" si="2"/>
        <v>461.13120000000015</v>
      </c>
      <c r="AK17" s="187">
        <v>0</v>
      </c>
      <c r="AL17" s="187">
        <f t="shared" si="3"/>
        <v>893.46780000000012</v>
      </c>
    </row>
    <row r="18" spans="1:38" ht="15.6" x14ac:dyDescent="0.3">
      <c r="A18" s="181" t="s">
        <v>15</v>
      </c>
      <c r="B18" s="182">
        <v>31.070700000000002</v>
      </c>
      <c r="C18" s="183">
        <v>16.245000000000001</v>
      </c>
      <c r="D18" s="183">
        <v>12.54</v>
      </c>
      <c r="E18" s="183">
        <v>7.99</v>
      </c>
      <c r="F18" s="182">
        <v>3.3430499999999999</v>
      </c>
      <c r="G18" s="183">
        <v>13.785</v>
      </c>
      <c r="H18" s="183">
        <v>0.82</v>
      </c>
      <c r="I18" s="182">
        <v>35.003700000000002</v>
      </c>
      <c r="J18" s="184">
        <v>5.8995000000000006</v>
      </c>
      <c r="K18" s="185">
        <v>9.4391999999999996</v>
      </c>
      <c r="L18" s="185">
        <v>28.120950000000001</v>
      </c>
      <c r="M18" s="183">
        <v>8.2100000000000009</v>
      </c>
      <c r="N18" s="185">
        <v>100.6848</v>
      </c>
      <c r="O18" s="185">
        <v>56.438549999999999</v>
      </c>
      <c r="P18" s="183">
        <v>54.36</v>
      </c>
      <c r="Q18" s="185">
        <v>17.895150000000001</v>
      </c>
      <c r="R18" s="182">
        <v>0</v>
      </c>
      <c r="S18" s="182">
        <v>148.32</v>
      </c>
      <c r="T18" s="182">
        <v>0</v>
      </c>
      <c r="U18" s="182">
        <v>260.3646</v>
      </c>
      <c r="V18" s="182">
        <v>2.9497500000000003</v>
      </c>
      <c r="W18" s="183">
        <v>10.275</v>
      </c>
      <c r="X18" s="182">
        <v>7.4727000000000006</v>
      </c>
      <c r="Y18" s="182">
        <v>8.0626499999999997</v>
      </c>
      <c r="Z18" s="182">
        <v>10.42245</v>
      </c>
      <c r="AA18" s="182">
        <v>0</v>
      </c>
      <c r="AB18" s="182">
        <v>0</v>
      </c>
      <c r="AC18" s="182">
        <v>0</v>
      </c>
      <c r="AD18" s="182">
        <v>8.5690000000000008</v>
      </c>
      <c r="AE18" s="182">
        <v>26.46</v>
      </c>
      <c r="AF18" s="182">
        <v>10.59</v>
      </c>
      <c r="AG18" s="182">
        <v>27.727650000000001</v>
      </c>
      <c r="AH18" s="187">
        <f t="shared" si="0"/>
        <v>408.68459999999999</v>
      </c>
      <c r="AI18" s="187">
        <f t="shared" si="1"/>
        <v>31.070700000000002</v>
      </c>
      <c r="AJ18" s="187">
        <f t="shared" si="2"/>
        <v>483.30409999999995</v>
      </c>
      <c r="AK18" s="187">
        <v>0</v>
      </c>
      <c r="AL18" s="187">
        <f t="shared" si="3"/>
        <v>923.05939999999987</v>
      </c>
    </row>
    <row r="19" spans="1:38" ht="15.6" x14ac:dyDescent="0.3">
      <c r="A19" s="181" t="s">
        <v>16</v>
      </c>
      <c r="B19" s="182">
        <v>32.706000000000003</v>
      </c>
      <c r="C19" s="183">
        <v>16.38</v>
      </c>
      <c r="D19" s="183">
        <v>12.09</v>
      </c>
      <c r="E19" s="183">
        <v>8.2200000000000006</v>
      </c>
      <c r="F19" s="182">
        <v>3.5190000000000001</v>
      </c>
      <c r="G19" s="183">
        <v>16.065000000000001</v>
      </c>
      <c r="H19" s="183">
        <v>0.56000000000000005</v>
      </c>
      <c r="I19" s="182">
        <v>36.846000000000004</v>
      </c>
      <c r="J19" s="184">
        <v>6.2100000000000009</v>
      </c>
      <c r="K19" s="185">
        <v>9.9360000000000017</v>
      </c>
      <c r="L19" s="185">
        <v>29.601000000000003</v>
      </c>
      <c r="M19" s="183">
        <v>9.06</v>
      </c>
      <c r="N19" s="185">
        <v>105.98400000000001</v>
      </c>
      <c r="O19" s="185">
        <v>59.409000000000006</v>
      </c>
      <c r="P19" s="183">
        <v>55.32</v>
      </c>
      <c r="Q19" s="185">
        <v>18.837</v>
      </c>
      <c r="R19" s="182">
        <v>0</v>
      </c>
      <c r="S19" s="182">
        <v>146.16</v>
      </c>
      <c r="T19" s="182">
        <v>0</v>
      </c>
      <c r="U19" s="182">
        <v>274.06800000000004</v>
      </c>
      <c r="V19" s="182">
        <v>3.1050000000000004</v>
      </c>
      <c r="W19" s="183">
        <v>9.4499999999999993</v>
      </c>
      <c r="X19" s="182">
        <v>7.8660000000000005</v>
      </c>
      <c r="Y19" s="182">
        <v>8.4870000000000001</v>
      </c>
      <c r="Z19" s="182">
        <v>10.971000000000002</v>
      </c>
      <c r="AA19" s="182">
        <v>0</v>
      </c>
      <c r="AB19" s="182">
        <v>0</v>
      </c>
      <c r="AC19" s="182">
        <v>0</v>
      </c>
      <c r="AD19" s="182">
        <v>11</v>
      </c>
      <c r="AE19" s="182">
        <v>25.395</v>
      </c>
      <c r="AF19" s="182">
        <v>10.45</v>
      </c>
      <c r="AG19" s="182">
        <v>29.187000000000001</v>
      </c>
      <c r="AH19" s="187">
        <f t="shared" si="0"/>
        <v>420.22800000000007</v>
      </c>
      <c r="AI19" s="187">
        <f t="shared" si="1"/>
        <v>32.706000000000003</v>
      </c>
      <c r="AJ19" s="187">
        <f t="shared" si="2"/>
        <v>503.94800000000004</v>
      </c>
      <c r="AK19" s="187">
        <v>0</v>
      </c>
      <c r="AL19" s="187">
        <f t="shared" si="3"/>
        <v>956.88200000000006</v>
      </c>
    </row>
    <row r="20" spans="1:38" ht="15.6" x14ac:dyDescent="0.3">
      <c r="A20" s="181" t="s">
        <v>17</v>
      </c>
      <c r="B20" s="182">
        <v>33.033060000000006</v>
      </c>
      <c r="C20" s="183">
        <v>15.18</v>
      </c>
      <c r="D20" s="183">
        <v>11.55</v>
      </c>
      <c r="E20" s="183">
        <v>7.51</v>
      </c>
      <c r="F20" s="182">
        <v>3.5541900000000006</v>
      </c>
      <c r="G20" s="183">
        <v>17.565000000000001</v>
      </c>
      <c r="H20" s="183">
        <v>1.1299999999999999</v>
      </c>
      <c r="I20" s="182">
        <v>37.214460000000003</v>
      </c>
      <c r="J20" s="184">
        <v>6.2721</v>
      </c>
      <c r="K20" s="185">
        <v>10.035360000000001</v>
      </c>
      <c r="L20" s="185">
        <v>29.897010000000005</v>
      </c>
      <c r="M20" s="183">
        <v>9.39</v>
      </c>
      <c r="N20" s="185">
        <v>107.04384</v>
      </c>
      <c r="O20" s="185">
        <v>60.003090000000007</v>
      </c>
      <c r="P20" s="183">
        <v>57.12</v>
      </c>
      <c r="Q20" s="185">
        <v>19.025369999999999</v>
      </c>
      <c r="R20" s="182">
        <v>0</v>
      </c>
      <c r="S20" s="182">
        <v>145.08000000000001</v>
      </c>
      <c r="T20" s="182">
        <v>0</v>
      </c>
      <c r="U20" s="182">
        <v>276.80868000000004</v>
      </c>
      <c r="V20" s="182">
        <v>3.13605</v>
      </c>
      <c r="W20" s="183">
        <v>11.05</v>
      </c>
      <c r="X20" s="182">
        <v>7.9446600000000007</v>
      </c>
      <c r="Y20" s="182">
        <v>8.5718700000000023</v>
      </c>
      <c r="Z20" s="182">
        <v>11.080710000000002</v>
      </c>
      <c r="AA20" s="182">
        <v>0</v>
      </c>
      <c r="AB20" s="182">
        <v>0</v>
      </c>
      <c r="AC20" s="182">
        <v>0</v>
      </c>
      <c r="AD20" s="182">
        <v>10.89</v>
      </c>
      <c r="AE20" s="182">
        <v>28.184999999999999</v>
      </c>
      <c r="AF20" s="182">
        <v>9.9600000000000009</v>
      </c>
      <c r="AG20" s="182">
        <v>29.478870000000001</v>
      </c>
      <c r="AH20" s="187">
        <f t="shared" si="0"/>
        <v>421.88868000000002</v>
      </c>
      <c r="AI20" s="187">
        <f t="shared" si="1"/>
        <v>33.033060000000006</v>
      </c>
      <c r="AJ20" s="187">
        <f t="shared" si="2"/>
        <v>512.78757999999993</v>
      </c>
      <c r="AK20" s="187">
        <v>0</v>
      </c>
      <c r="AL20" s="187">
        <f t="shared" si="3"/>
        <v>967.70931999999993</v>
      </c>
    </row>
    <row r="21" spans="1:38" ht="15.6" x14ac:dyDescent="0.3">
      <c r="A21" s="181" t="s">
        <v>18</v>
      </c>
      <c r="B21" s="182">
        <v>29.435400000000005</v>
      </c>
      <c r="C21" s="183">
        <v>17.37</v>
      </c>
      <c r="D21" s="183">
        <v>11.64</v>
      </c>
      <c r="E21" s="183">
        <v>9.17</v>
      </c>
      <c r="F21" s="182">
        <v>3.1671</v>
      </c>
      <c r="G21" s="183">
        <v>17.805</v>
      </c>
      <c r="H21" s="183">
        <v>1.27</v>
      </c>
      <c r="I21" s="182">
        <v>33.161400000000008</v>
      </c>
      <c r="J21" s="184">
        <v>5.5890000000000004</v>
      </c>
      <c r="K21" s="185">
        <v>8.942400000000001</v>
      </c>
      <c r="L21" s="185">
        <v>26.640900000000006</v>
      </c>
      <c r="M21" s="183">
        <v>10.52</v>
      </c>
      <c r="N21" s="185">
        <v>95.385600000000011</v>
      </c>
      <c r="O21" s="185">
        <v>53.468100000000007</v>
      </c>
      <c r="P21" s="183">
        <v>56.04</v>
      </c>
      <c r="Q21" s="185">
        <v>16.953300000000002</v>
      </c>
      <c r="R21" s="182">
        <v>0</v>
      </c>
      <c r="S21" s="182">
        <v>148.68</v>
      </c>
      <c r="T21" s="182">
        <v>0</v>
      </c>
      <c r="U21" s="182">
        <v>246.66120000000004</v>
      </c>
      <c r="V21" s="182">
        <v>2.7945000000000002</v>
      </c>
      <c r="W21" s="183">
        <v>10</v>
      </c>
      <c r="X21" s="182">
        <v>7.0794000000000015</v>
      </c>
      <c r="Y21" s="182">
        <v>7.6383000000000001</v>
      </c>
      <c r="Z21" s="182">
        <v>9.8739000000000026</v>
      </c>
      <c r="AA21" s="182">
        <v>0</v>
      </c>
      <c r="AB21" s="182">
        <v>0</v>
      </c>
      <c r="AC21" s="182">
        <v>0</v>
      </c>
      <c r="AD21" s="182">
        <v>9.3079999999999998</v>
      </c>
      <c r="AE21" s="182">
        <v>26.834999999999997</v>
      </c>
      <c r="AF21" s="182">
        <v>11.799999999999999</v>
      </c>
      <c r="AG21" s="182">
        <v>26.2683</v>
      </c>
      <c r="AH21" s="187">
        <f t="shared" si="0"/>
        <v>395.34120000000007</v>
      </c>
      <c r="AI21" s="187">
        <f t="shared" si="1"/>
        <v>29.435400000000005</v>
      </c>
      <c r="AJ21" s="187">
        <f t="shared" si="2"/>
        <v>478.72020000000015</v>
      </c>
      <c r="AK21" s="187">
        <v>0</v>
      </c>
      <c r="AL21" s="187">
        <f t="shared" si="3"/>
        <v>903.49680000000023</v>
      </c>
    </row>
    <row r="22" spans="1:38" ht="15.6" x14ac:dyDescent="0.3">
      <c r="A22" s="181" t="s">
        <v>19</v>
      </c>
      <c r="B22" s="182">
        <v>32.706000000000003</v>
      </c>
      <c r="C22" s="183">
        <v>14.984999999999999</v>
      </c>
      <c r="D22" s="183">
        <v>11.19</v>
      </c>
      <c r="E22" s="183">
        <v>7.19</v>
      </c>
      <c r="F22" s="182">
        <v>3.5190000000000001</v>
      </c>
      <c r="G22" s="183">
        <v>18.164999999999999</v>
      </c>
      <c r="H22" s="183">
        <v>1.03</v>
      </c>
      <c r="I22" s="182">
        <v>36.846000000000004</v>
      </c>
      <c r="J22" s="184">
        <v>6.2100000000000009</v>
      </c>
      <c r="K22" s="185">
        <v>9.9360000000000017</v>
      </c>
      <c r="L22" s="185">
        <v>29.601000000000003</v>
      </c>
      <c r="M22" s="183">
        <v>9.7100000000000009</v>
      </c>
      <c r="N22" s="185">
        <v>105.98400000000001</v>
      </c>
      <c r="O22" s="185">
        <v>59.409000000000006</v>
      </c>
      <c r="P22" s="183">
        <v>52.62</v>
      </c>
      <c r="Q22" s="185">
        <v>18.837</v>
      </c>
      <c r="R22" s="182">
        <v>0</v>
      </c>
      <c r="S22" s="182">
        <v>145.80000000000001</v>
      </c>
      <c r="T22" s="182">
        <v>0</v>
      </c>
      <c r="U22" s="182">
        <v>274.06800000000004</v>
      </c>
      <c r="V22" s="182">
        <v>3.1050000000000004</v>
      </c>
      <c r="W22" s="183">
        <v>11.55</v>
      </c>
      <c r="X22" s="182">
        <v>7.8660000000000005</v>
      </c>
      <c r="Y22" s="182">
        <v>8.4870000000000001</v>
      </c>
      <c r="Z22" s="182">
        <v>10.971000000000002</v>
      </c>
      <c r="AA22" s="182">
        <v>0</v>
      </c>
      <c r="AB22" s="182">
        <v>0</v>
      </c>
      <c r="AC22" s="182">
        <v>0</v>
      </c>
      <c r="AD22" s="182">
        <v>7.0170000000000003</v>
      </c>
      <c r="AE22" s="182">
        <v>28.965</v>
      </c>
      <c r="AF22" s="182">
        <v>10.620000000000001</v>
      </c>
      <c r="AG22" s="182">
        <v>29.187000000000001</v>
      </c>
      <c r="AH22" s="187">
        <f t="shared" si="0"/>
        <v>419.86800000000005</v>
      </c>
      <c r="AI22" s="187">
        <f t="shared" si="1"/>
        <v>32.706000000000003</v>
      </c>
      <c r="AJ22" s="187">
        <f t="shared" si="2"/>
        <v>503.00000000000006</v>
      </c>
      <c r="AK22" s="187">
        <v>0</v>
      </c>
      <c r="AL22" s="187">
        <f t="shared" si="3"/>
        <v>955.57400000000007</v>
      </c>
    </row>
    <row r="23" spans="1:38" ht="15.6" x14ac:dyDescent="0.3">
      <c r="A23" s="181" t="s">
        <v>20</v>
      </c>
      <c r="B23" s="182">
        <v>33.687180000000005</v>
      </c>
      <c r="C23" s="183">
        <v>15.93</v>
      </c>
      <c r="D23" s="183">
        <v>11.16</v>
      </c>
      <c r="E23" s="183">
        <v>6.23</v>
      </c>
      <c r="F23" s="182">
        <v>3.6245700000000003</v>
      </c>
      <c r="G23" s="183">
        <v>16.95</v>
      </c>
      <c r="H23" s="183">
        <v>0.59</v>
      </c>
      <c r="I23" s="182">
        <v>37.951380000000007</v>
      </c>
      <c r="J23" s="184">
        <v>6.396300000000001</v>
      </c>
      <c r="K23" s="185">
        <v>10.234080000000001</v>
      </c>
      <c r="L23" s="185">
        <v>30.48903</v>
      </c>
      <c r="M23" s="183">
        <v>10.4</v>
      </c>
      <c r="N23" s="185">
        <v>109.16352000000002</v>
      </c>
      <c r="O23" s="185">
        <v>61.191270000000003</v>
      </c>
      <c r="P23" s="183">
        <v>56.04</v>
      </c>
      <c r="Q23" s="185">
        <v>19.402110000000004</v>
      </c>
      <c r="R23" s="182">
        <v>0</v>
      </c>
      <c r="S23" s="182">
        <v>142.56</v>
      </c>
      <c r="T23" s="182">
        <v>0</v>
      </c>
      <c r="U23" s="182">
        <v>282.29003999999998</v>
      </c>
      <c r="V23" s="182">
        <v>3.1981500000000005</v>
      </c>
      <c r="W23" s="183">
        <v>11.35</v>
      </c>
      <c r="X23" s="182">
        <v>8.1019800000000011</v>
      </c>
      <c r="Y23" s="182">
        <v>8.7416100000000014</v>
      </c>
      <c r="Z23" s="182">
        <v>11.300130000000001</v>
      </c>
      <c r="AA23" s="182">
        <v>0</v>
      </c>
      <c r="AB23" s="182">
        <v>0</v>
      </c>
      <c r="AC23" s="182">
        <v>0</v>
      </c>
      <c r="AD23" s="182">
        <v>6.6909999999999998</v>
      </c>
      <c r="AE23" s="182">
        <v>26.31</v>
      </c>
      <c r="AF23" s="182">
        <v>10.56</v>
      </c>
      <c r="AG23" s="182">
        <v>30.062610000000003</v>
      </c>
      <c r="AH23" s="187">
        <f t="shared" si="0"/>
        <v>424.85003999999998</v>
      </c>
      <c r="AI23" s="187">
        <f t="shared" si="1"/>
        <v>33.687180000000005</v>
      </c>
      <c r="AJ23" s="187">
        <f t="shared" si="2"/>
        <v>512.06774000000007</v>
      </c>
      <c r="AK23" s="187">
        <v>0</v>
      </c>
      <c r="AL23" s="187">
        <f t="shared" si="3"/>
        <v>970.60496000000012</v>
      </c>
    </row>
    <row r="24" spans="1:38" ht="15.6" x14ac:dyDescent="0.3">
      <c r="A24" s="181" t="s">
        <v>21</v>
      </c>
      <c r="B24" s="182">
        <v>34.014240000000001</v>
      </c>
      <c r="C24" s="183">
        <v>15.135</v>
      </c>
      <c r="D24" s="183">
        <v>10.98</v>
      </c>
      <c r="E24" s="183">
        <v>8.74</v>
      </c>
      <c r="F24" s="182">
        <v>3.6597599999999999</v>
      </c>
      <c r="G24" s="183">
        <v>15.48</v>
      </c>
      <c r="H24" s="183">
        <v>0.97</v>
      </c>
      <c r="I24" s="182">
        <v>38.319840000000006</v>
      </c>
      <c r="J24" s="184">
        <v>6.458400000000001</v>
      </c>
      <c r="K24" s="185">
        <v>10.333440000000001</v>
      </c>
      <c r="L24" s="185">
        <v>30.785040000000006</v>
      </c>
      <c r="M24" s="183">
        <v>10.01</v>
      </c>
      <c r="N24" s="185">
        <v>110.22336000000001</v>
      </c>
      <c r="O24" s="185">
        <v>61.785360000000004</v>
      </c>
      <c r="P24" s="183">
        <v>52.44</v>
      </c>
      <c r="Q24" s="185">
        <v>19.590480000000003</v>
      </c>
      <c r="R24" s="182">
        <v>0</v>
      </c>
      <c r="S24" s="182">
        <v>149.76</v>
      </c>
      <c r="T24" s="182">
        <v>0</v>
      </c>
      <c r="U24" s="182">
        <v>285.03072000000003</v>
      </c>
      <c r="V24" s="182">
        <v>3.2292000000000005</v>
      </c>
      <c r="W24" s="183">
        <v>12.074999999999999</v>
      </c>
      <c r="X24" s="182">
        <v>8.1806400000000004</v>
      </c>
      <c r="Y24" s="182">
        <v>8.8264800000000001</v>
      </c>
      <c r="Z24" s="182">
        <v>11.409840000000003</v>
      </c>
      <c r="AA24" s="182">
        <v>0</v>
      </c>
      <c r="AB24" s="182">
        <v>0</v>
      </c>
      <c r="AC24" s="182">
        <v>0</v>
      </c>
      <c r="AD24" s="182">
        <v>6.7640000000000002</v>
      </c>
      <c r="AE24" s="182">
        <v>27.914999999999999</v>
      </c>
      <c r="AF24" s="182">
        <v>9.34</v>
      </c>
      <c r="AG24" s="182">
        <v>30.354480000000002</v>
      </c>
      <c r="AH24" s="187">
        <f t="shared" si="0"/>
        <v>434.79072000000002</v>
      </c>
      <c r="AI24" s="187">
        <f t="shared" si="1"/>
        <v>34.014240000000001</v>
      </c>
      <c r="AJ24" s="187">
        <f t="shared" si="2"/>
        <v>513.00531999999998</v>
      </c>
      <c r="AK24" s="187">
        <v>0</v>
      </c>
      <c r="AL24" s="187">
        <f t="shared" si="3"/>
        <v>981.81028000000003</v>
      </c>
    </row>
    <row r="25" spans="1:38" ht="15.6" x14ac:dyDescent="0.3">
      <c r="A25" s="181" t="s">
        <v>22</v>
      </c>
      <c r="B25" s="182">
        <v>33.360120000000002</v>
      </c>
      <c r="C25" s="183">
        <v>16.035</v>
      </c>
      <c r="D25" s="183">
        <v>11.34</v>
      </c>
      <c r="E25" s="183">
        <v>6.71</v>
      </c>
      <c r="F25" s="182">
        <v>3.5893800000000002</v>
      </c>
      <c r="G25" s="183">
        <v>18.074999999999999</v>
      </c>
      <c r="H25" s="183">
        <v>1.63</v>
      </c>
      <c r="I25" s="182">
        <v>37.582920000000001</v>
      </c>
      <c r="J25" s="184">
        <v>6.3342000000000001</v>
      </c>
      <c r="K25" s="185">
        <v>10.134720000000002</v>
      </c>
      <c r="L25" s="185">
        <v>30.193020000000004</v>
      </c>
      <c r="M25" s="183">
        <v>9.86</v>
      </c>
      <c r="N25" s="185">
        <v>108.10368</v>
      </c>
      <c r="O25" s="185">
        <v>60.597180000000009</v>
      </c>
      <c r="P25" s="183">
        <v>55.2</v>
      </c>
      <c r="Q25" s="185">
        <v>19.213740000000001</v>
      </c>
      <c r="R25" s="182">
        <v>0</v>
      </c>
      <c r="S25" s="182">
        <v>144.72</v>
      </c>
      <c r="T25" s="182">
        <v>0</v>
      </c>
      <c r="U25" s="182">
        <v>279.54936000000004</v>
      </c>
      <c r="V25" s="182">
        <v>3.1671</v>
      </c>
      <c r="W25" s="183">
        <v>11.074999999999999</v>
      </c>
      <c r="X25" s="182">
        <v>8.02332</v>
      </c>
      <c r="Y25" s="182">
        <v>8.656740000000001</v>
      </c>
      <c r="Z25" s="182">
        <v>11.190420000000001</v>
      </c>
      <c r="AA25" s="182">
        <v>0</v>
      </c>
      <c r="AB25" s="182">
        <v>0</v>
      </c>
      <c r="AC25" s="182">
        <v>0</v>
      </c>
      <c r="AD25" s="182">
        <v>6.6260000000000003</v>
      </c>
      <c r="AE25" s="182">
        <v>32.295000000000002</v>
      </c>
      <c r="AF25" s="182">
        <v>10.08</v>
      </c>
      <c r="AG25" s="182">
        <v>29.770740000000004</v>
      </c>
      <c r="AH25" s="187">
        <f t="shared" si="0"/>
        <v>424.26936000000001</v>
      </c>
      <c r="AI25" s="187">
        <f t="shared" si="1"/>
        <v>33.360120000000002</v>
      </c>
      <c r="AJ25" s="187">
        <f t="shared" si="2"/>
        <v>515.48316</v>
      </c>
      <c r="AK25" s="187">
        <v>0</v>
      </c>
      <c r="AL25" s="187">
        <f t="shared" si="3"/>
        <v>973.11264000000006</v>
      </c>
    </row>
    <row r="26" spans="1:38" ht="15.6" x14ac:dyDescent="0.3">
      <c r="A26" s="181" t="s">
        <v>23</v>
      </c>
      <c r="B26" s="182">
        <v>32.706000000000003</v>
      </c>
      <c r="C26" s="183">
        <v>17.504999999999999</v>
      </c>
      <c r="D26" s="183">
        <v>12.93</v>
      </c>
      <c r="E26" s="183">
        <v>7.45</v>
      </c>
      <c r="F26" s="182">
        <v>3.5190000000000001</v>
      </c>
      <c r="G26" s="183">
        <v>16.844999999999999</v>
      </c>
      <c r="H26" s="183">
        <v>1.04</v>
      </c>
      <c r="I26" s="182">
        <v>36.846000000000004</v>
      </c>
      <c r="J26" s="184">
        <v>6.2100000000000009</v>
      </c>
      <c r="K26" s="185">
        <v>9.9360000000000017</v>
      </c>
      <c r="L26" s="185">
        <v>29.601000000000003</v>
      </c>
      <c r="M26" s="183">
        <v>8.2799999999999994</v>
      </c>
      <c r="N26" s="185">
        <v>105.98400000000001</v>
      </c>
      <c r="O26" s="185">
        <v>59.409000000000006</v>
      </c>
      <c r="P26" s="183">
        <v>51.6</v>
      </c>
      <c r="Q26" s="185">
        <v>18.837</v>
      </c>
      <c r="R26" s="182">
        <v>0</v>
      </c>
      <c r="S26" s="182">
        <v>152.28</v>
      </c>
      <c r="T26" s="182">
        <v>0</v>
      </c>
      <c r="U26" s="182">
        <v>274.06800000000004</v>
      </c>
      <c r="V26" s="182">
        <v>3.1050000000000004</v>
      </c>
      <c r="W26" s="183">
        <v>12.6</v>
      </c>
      <c r="X26" s="182">
        <v>7.8660000000000005</v>
      </c>
      <c r="Y26" s="182">
        <v>8.4870000000000001</v>
      </c>
      <c r="Z26" s="182">
        <v>10.971000000000002</v>
      </c>
      <c r="AA26" s="182">
        <v>0</v>
      </c>
      <c r="AB26" s="182">
        <v>0</v>
      </c>
      <c r="AC26" s="182">
        <v>0</v>
      </c>
      <c r="AD26" s="182">
        <v>6.5579999999999998</v>
      </c>
      <c r="AE26" s="182">
        <v>33.06</v>
      </c>
      <c r="AF26" s="182">
        <v>9.07</v>
      </c>
      <c r="AG26" s="182">
        <v>29.187000000000001</v>
      </c>
      <c r="AH26" s="187">
        <f t="shared" si="0"/>
        <v>426.34800000000007</v>
      </c>
      <c r="AI26" s="187">
        <f t="shared" si="1"/>
        <v>32.706000000000003</v>
      </c>
      <c r="AJ26" s="187">
        <f t="shared" si="2"/>
        <v>506.89600000000007</v>
      </c>
      <c r="AK26" s="187">
        <v>0</v>
      </c>
      <c r="AL26" s="187">
        <f t="shared" si="3"/>
        <v>965.95000000000016</v>
      </c>
    </row>
    <row r="27" spans="1:38" ht="15.6" x14ac:dyDescent="0.3">
      <c r="A27" s="181" t="s">
        <v>24</v>
      </c>
      <c r="B27" s="182">
        <v>35.976600000000005</v>
      </c>
      <c r="C27" s="183">
        <v>17.97</v>
      </c>
      <c r="D27" s="183">
        <v>13.05</v>
      </c>
      <c r="E27" s="183">
        <v>10.199999999999999</v>
      </c>
      <c r="F27" s="182">
        <v>3.8709000000000011</v>
      </c>
      <c r="G27" s="183">
        <v>18.254999999999999</v>
      </c>
      <c r="H27" s="183">
        <v>1.87</v>
      </c>
      <c r="I27" s="182">
        <v>40.530600000000007</v>
      </c>
      <c r="J27" s="184">
        <v>6.8310000000000004</v>
      </c>
      <c r="K27" s="185">
        <v>10.929600000000002</v>
      </c>
      <c r="L27" s="185">
        <v>32.561100000000003</v>
      </c>
      <c r="M27" s="183">
        <v>8.94</v>
      </c>
      <c r="N27" s="185">
        <v>116.58240000000004</v>
      </c>
      <c r="O27" s="185">
        <v>65.349900000000019</v>
      </c>
      <c r="P27" s="183">
        <v>48.54</v>
      </c>
      <c r="Q27" s="185">
        <v>20.720700000000004</v>
      </c>
      <c r="R27" s="182">
        <v>0</v>
      </c>
      <c r="S27" s="182">
        <v>163.08000000000001</v>
      </c>
      <c r="T27" s="182">
        <v>0</v>
      </c>
      <c r="U27" s="182">
        <v>301.47480000000002</v>
      </c>
      <c r="V27" s="182">
        <v>3.4155000000000002</v>
      </c>
      <c r="W27" s="183">
        <v>14.3</v>
      </c>
      <c r="X27" s="182">
        <v>8.6526000000000014</v>
      </c>
      <c r="Y27" s="182">
        <v>9.335700000000001</v>
      </c>
      <c r="Z27" s="182">
        <v>12.068100000000001</v>
      </c>
      <c r="AA27" s="182">
        <v>0</v>
      </c>
      <c r="AB27" s="182">
        <v>0</v>
      </c>
      <c r="AC27" s="182">
        <v>0</v>
      </c>
      <c r="AD27" s="182">
        <v>6.516</v>
      </c>
      <c r="AE27" s="182">
        <v>32.414999999999999</v>
      </c>
      <c r="AF27" s="182">
        <v>10.82</v>
      </c>
      <c r="AG27" s="182">
        <v>32.105700000000006</v>
      </c>
      <c r="AH27" s="187">
        <f t="shared" si="0"/>
        <v>464.5548</v>
      </c>
      <c r="AI27" s="187">
        <f t="shared" si="1"/>
        <v>35.976600000000005</v>
      </c>
      <c r="AJ27" s="187">
        <f t="shared" si="2"/>
        <v>545.82980000000009</v>
      </c>
      <c r="AK27" s="187">
        <v>0</v>
      </c>
      <c r="AL27" s="187">
        <f t="shared" si="3"/>
        <v>1046.3612000000001</v>
      </c>
    </row>
    <row r="28" spans="1:38" ht="15.6" x14ac:dyDescent="0.3">
      <c r="A28" s="181" t="s">
        <v>25</v>
      </c>
      <c r="B28" s="182">
        <v>25.047000000000001</v>
      </c>
      <c r="C28" s="183">
        <v>19.934999999999999</v>
      </c>
      <c r="D28" s="183">
        <v>13.02</v>
      </c>
      <c r="E28" s="183">
        <v>10.77</v>
      </c>
      <c r="F28" s="182">
        <v>4.7610000000000001</v>
      </c>
      <c r="G28" s="183">
        <v>22.245000000000001</v>
      </c>
      <c r="H28" s="183">
        <v>2.17</v>
      </c>
      <c r="I28" s="182">
        <v>49.059000000000005</v>
      </c>
      <c r="J28" s="184">
        <v>7.6589999999999998</v>
      </c>
      <c r="K28" s="185">
        <v>13.248000000000001</v>
      </c>
      <c r="L28" s="185">
        <v>40.779000000000003</v>
      </c>
      <c r="M28" s="183">
        <v>8.2899999999999991</v>
      </c>
      <c r="N28" s="185">
        <v>142.62299999999999</v>
      </c>
      <c r="O28" s="185">
        <v>78.867000000000004</v>
      </c>
      <c r="P28" s="183">
        <v>57.66</v>
      </c>
      <c r="Q28" s="185">
        <v>22.977</v>
      </c>
      <c r="R28" s="182">
        <v>0</v>
      </c>
      <c r="S28" s="182">
        <v>155.88</v>
      </c>
      <c r="T28" s="182">
        <v>0</v>
      </c>
      <c r="U28" s="182">
        <v>349.209</v>
      </c>
      <c r="V28" s="182">
        <v>6.4169999999999998</v>
      </c>
      <c r="W28" s="183">
        <v>14.675000000000001</v>
      </c>
      <c r="X28" s="182">
        <v>12.627000000000001</v>
      </c>
      <c r="Y28" s="182">
        <v>12.213000000000001</v>
      </c>
      <c r="Z28" s="182">
        <v>12.006</v>
      </c>
      <c r="AA28" s="182">
        <v>0</v>
      </c>
      <c r="AB28" s="182">
        <v>0</v>
      </c>
      <c r="AC28" s="182">
        <v>0</v>
      </c>
      <c r="AD28" s="182">
        <v>6.6050000000000004</v>
      </c>
      <c r="AE28" s="182">
        <v>34.29</v>
      </c>
      <c r="AF28" s="182">
        <v>10.84</v>
      </c>
      <c r="AG28" s="182">
        <v>33.948</v>
      </c>
      <c r="AH28" s="187">
        <f t="shared" si="0"/>
        <v>505.089</v>
      </c>
      <c r="AI28" s="187">
        <f t="shared" si="1"/>
        <v>25.047000000000001</v>
      </c>
      <c r="AJ28" s="187">
        <f t="shared" si="2"/>
        <v>637.68399999999986</v>
      </c>
      <c r="AK28" s="187">
        <v>0</v>
      </c>
      <c r="AL28" s="187">
        <f t="shared" si="3"/>
        <v>1167.8199999999997</v>
      </c>
    </row>
    <row r="29" spans="1:38" ht="15.6" x14ac:dyDescent="0.3">
      <c r="A29" s="181" t="s">
        <v>26</v>
      </c>
      <c r="B29" s="182">
        <v>24.796530000000001</v>
      </c>
      <c r="C29" s="183">
        <v>20.414999999999999</v>
      </c>
      <c r="D29" s="183">
        <v>13.98</v>
      </c>
      <c r="E29" s="183">
        <v>10.44</v>
      </c>
      <c r="F29" s="182">
        <v>4.7133900000000004</v>
      </c>
      <c r="G29" s="183">
        <v>19.829999999999998</v>
      </c>
      <c r="H29" s="183">
        <v>1.19</v>
      </c>
      <c r="I29" s="182">
        <v>48.56841</v>
      </c>
      <c r="J29" s="184">
        <v>7.5824100000000012</v>
      </c>
      <c r="K29" s="185">
        <v>13.115520000000002</v>
      </c>
      <c r="L29" s="185">
        <v>40.371210000000005</v>
      </c>
      <c r="M29" s="183">
        <v>8.84</v>
      </c>
      <c r="N29" s="185">
        <v>141.19677000000001</v>
      </c>
      <c r="O29" s="185">
        <v>78.078330000000008</v>
      </c>
      <c r="P29" s="183">
        <v>61.92</v>
      </c>
      <c r="Q29" s="185">
        <v>22.747230000000002</v>
      </c>
      <c r="R29" s="182">
        <v>0</v>
      </c>
      <c r="S29" s="182">
        <v>165.6</v>
      </c>
      <c r="T29" s="182">
        <v>0</v>
      </c>
      <c r="U29" s="182">
        <v>345.71690999999998</v>
      </c>
      <c r="V29" s="182">
        <v>6.3528300000000009</v>
      </c>
      <c r="W29" s="183">
        <v>15.074999999999999</v>
      </c>
      <c r="X29" s="182">
        <v>12.500730000000001</v>
      </c>
      <c r="Y29" s="182">
        <v>12.090870000000001</v>
      </c>
      <c r="Z29" s="182">
        <v>11.885940000000002</v>
      </c>
      <c r="AA29" s="182">
        <v>0</v>
      </c>
      <c r="AB29" s="182">
        <v>0</v>
      </c>
      <c r="AC29" s="182">
        <v>0</v>
      </c>
      <c r="AD29" s="182">
        <v>6.7880000000000003</v>
      </c>
      <c r="AE29" s="182">
        <v>39.134999999999998</v>
      </c>
      <c r="AF29" s="182">
        <v>11.120000000000001</v>
      </c>
      <c r="AG29" s="182">
        <v>33.608519999999999</v>
      </c>
      <c r="AH29" s="187">
        <f t="shared" si="0"/>
        <v>511.31691000000001</v>
      </c>
      <c r="AI29" s="187">
        <f t="shared" si="1"/>
        <v>24.796530000000001</v>
      </c>
      <c r="AJ29" s="187">
        <f t="shared" si="2"/>
        <v>641.54516000000001</v>
      </c>
      <c r="AK29" s="187">
        <v>0</v>
      </c>
      <c r="AL29" s="187">
        <f t="shared" si="3"/>
        <v>1177.6586</v>
      </c>
    </row>
    <row r="30" spans="1:38" ht="15.6" x14ac:dyDescent="0.3">
      <c r="A30" s="181" t="s">
        <v>27</v>
      </c>
      <c r="B30" s="182">
        <v>24.546060000000004</v>
      </c>
      <c r="C30" s="183">
        <v>20.79</v>
      </c>
      <c r="D30" s="183">
        <v>15.27</v>
      </c>
      <c r="E30" s="183">
        <v>11.17</v>
      </c>
      <c r="F30" s="182">
        <v>4.6657799999999998</v>
      </c>
      <c r="G30" s="183">
        <v>19.05</v>
      </c>
      <c r="H30" s="183">
        <v>1.62</v>
      </c>
      <c r="I30" s="182">
        <v>48.077820000000003</v>
      </c>
      <c r="J30" s="184">
        <v>7.5058200000000008</v>
      </c>
      <c r="K30" s="185">
        <v>12.983040000000001</v>
      </c>
      <c r="L30" s="185">
        <v>39.963420000000006</v>
      </c>
      <c r="M30" s="183">
        <v>8.23</v>
      </c>
      <c r="N30" s="185">
        <v>139.77054000000001</v>
      </c>
      <c r="O30" s="185">
        <v>77.289660000000012</v>
      </c>
      <c r="P30" s="183">
        <v>57.72</v>
      </c>
      <c r="Q30" s="185">
        <v>22.51746</v>
      </c>
      <c r="R30" s="182">
        <v>0</v>
      </c>
      <c r="S30" s="182">
        <v>191.52</v>
      </c>
      <c r="T30" s="182">
        <v>0</v>
      </c>
      <c r="U30" s="182">
        <v>342.22482000000002</v>
      </c>
      <c r="V30" s="182">
        <v>6.2886600000000001</v>
      </c>
      <c r="W30" s="183">
        <v>16.399999999999999</v>
      </c>
      <c r="X30" s="182">
        <v>12.374460000000001</v>
      </c>
      <c r="Y30" s="182">
        <v>11.96874</v>
      </c>
      <c r="Z30" s="182">
        <v>11.765880000000001</v>
      </c>
      <c r="AA30" s="182">
        <v>0</v>
      </c>
      <c r="AB30" s="182">
        <v>0</v>
      </c>
      <c r="AC30" s="182">
        <v>0</v>
      </c>
      <c r="AD30" s="182">
        <v>7.6289999999999996</v>
      </c>
      <c r="AE30" s="182">
        <v>41.76</v>
      </c>
      <c r="AF30" s="182">
        <v>13.89</v>
      </c>
      <c r="AG30" s="182">
        <v>33.269040000000004</v>
      </c>
      <c r="AH30" s="187">
        <f t="shared" si="0"/>
        <v>533.74482</v>
      </c>
      <c r="AI30" s="187">
        <f t="shared" si="1"/>
        <v>24.546060000000004</v>
      </c>
      <c r="AJ30" s="187">
        <f t="shared" si="2"/>
        <v>641.96932000000015</v>
      </c>
      <c r="AK30" s="187">
        <v>0</v>
      </c>
      <c r="AL30" s="187">
        <f t="shared" si="3"/>
        <v>1200.2602000000002</v>
      </c>
    </row>
    <row r="31" spans="1:38" ht="15.6" x14ac:dyDescent="0.3">
      <c r="A31" s="181" t="s">
        <v>28</v>
      </c>
      <c r="B31" s="182">
        <v>22.542300000000004</v>
      </c>
      <c r="C31" s="183">
        <v>19.89</v>
      </c>
      <c r="D31" s="183">
        <v>13.23</v>
      </c>
      <c r="E31" s="183">
        <v>8.59</v>
      </c>
      <c r="F31" s="182">
        <v>4.2849000000000004</v>
      </c>
      <c r="G31" s="183">
        <v>17.504999999999999</v>
      </c>
      <c r="H31" s="183">
        <v>1.08</v>
      </c>
      <c r="I31" s="182">
        <v>44.153100000000002</v>
      </c>
      <c r="J31" s="184">
        <v>6.8931000000000013</v>
      </c>
      <c r="K31" s="185">
        <v>11.923200000000001</v>
      </c>
      <c r="L31" s="185">
        <v>36.701100000000004</v>
      </c>
      <c r="M31" s="183">
        <v>5.87</v>
      </c>
      <c r="N31" s="185">
        <v>128.36070000000001</v>
      </c>
      <c r="O31" s="185">
        <v>70.9803</v>
      </c>
      <c r="P31" s="183">
        <v>52.02</v>
      </c>
      <c r="Q31" s="185">
        <v>20.679300000000005</v>
      </c>
      <c r="R31" s="182">
        <v>0</v>
      </c>
      <c r="S31" s="182">
        <v>187.56</v>
      </c>
      <c r="T31" s="182">
        <v>0</v>
      </c>
      <c r="U31" s="182">
        <v>314.28809999999999</v>
      </c>
      <c r="V31" s="182">
        <v>5.7753000000000005</v>
      </c>
      <c r="W31" s="183">
        <v>14.175000000000001</v>
      </c>
      <c r="X31" s="182">
        <v>11.3643</v>
      </c>
      <c r="Y31" s="182">
        <v>10.991700000000002</v>
      </c>
      <c r="Z31" s="182">
        <v>10.805400000000002</v>
      </c>
      <c r="AA31" s="182">
        <v>0</v>
      </c>
      <c r="AB31" s="182">
        <v>0</v>
      </c>
      <c r="AC31" s="182">
        <v>0</v>
      </c>
      <c r="AD31" s="182">
        <v>8.1240000000000006</v>
      </c>
      <c r="AE31" s="182">
        <v>34.365000000000002</v>
      </c>
      <c r="AF31" s="182">
        <v>13.17</v>
      </c>
      <c r="AG31" s="182">
        <v>30.5532</v>
      </c>
      <c r="AH31" s="187">
        <f t="shared" si="0"/>
        <v>501.84809999999999</v>
      </c>
      <c r="AI31" s="187">
        <f t="shared" si="1"/>
        <v>22.542300000000004</v>
      </c>
      <c r="AJ31" s="187">
        <f t="shared" si="2"/>
        <v>581.4846</v>
      </c>
      <c r="AK31" s="187">
        <v>0</v>
      </c>
      <c r="AL31" s="187">
        <f t="shared" si="3"/>
        <v>1105.875</v>
      </c>
    </row>
    <row r="32" spans="1:38" ht="15.6" x14ac:dyDescent="0.3">
      <c r="A32" s="181" t="s">
        <v>29</v>
      </c>
      <c r="B32" s="182">
        <v>19.035720000000005</v>
      </c>
      <c r="C32" s="183">
        <v>16.395</v>
      </c>
      <c r="D32" s="183">
        <v>12.27</v>
      </c>
      <c r="E32" s="183">
        <v>7.17</v>
      </c>
      <c r="F32" s="182">
        <v>3.6183600000000005</v>
      </c>
      <c r="G32" s="183">
        <v>14.295</v>
      </c>
      <c r="H32" s="183">
        <v>1.04</v>
      </c>
      <c r="I32" s="182">
        <v>37.284840000000003</v>
      </c>
      <c r="J32" s="184">
        <v>5.8208400000000013</v>
      </c>
      <c r="K32" s="185">
        <v>10.068480000000001</v>
      </c>
      <c r="L32" s="185">
        <v>30.992040000000003</v>
      </c>
      <c r="M32" s="183">
        <v>5.32</v>
      </c>
      <c r="N32" s="185">
        <v>108.39348000000001</v>
      </c>
      <c r="O32" s="185">
        <v>59.938919999999996</v>
      </c>
      <c r="P32" s="183">
        <v>45.3</v>
      </c>
      <c r="Q32" s="185">
        <v>17.462520000000001</v>
      </c>
      <c r="R32" s="182">
        <v>0</v>
      </c>
      <c r="S32" s="182">
        <v>156.24</v>
      </c>
      <c r="T32" s="182">
        <v>0</v>
      </c>
      <c r="U32" s="182">
        <v>265.39884000000001</v>
      </c>
      <c r="V32" s="182">
        <v>4.8769200000000001</v>
      </c>
      <c r="W32" s="183">
        <v>12.225</v>
      </c>
      <c r="X32" s="182">
        <v>9.5965200000000017</v>
      </c>
      <c r="Y32" s="182">
        <v>9.2818800000000028</v>
      </c>
      <c r="Z32" s="182">
        <v>9.1245600000000007</v>
      </c>
      <c r="AA32" s="182">
        <v>0</v>
      </c>
      <c r="AB32" s="182">
        <v>0</v>
      </c>
      <c r="AC32" s="182">
        <v>0</v>
      </c>
      <c r="AD32" s="182">
        <v>8.4770000000000003</v>
      </c>
      <c r="AE32" s="182">
        <v>28.169999999999998</v>
      </c>
      <c r="AF32" s="182">
        <v>13.67</v>
      </c>
      <c r="AG32" s="182">
        <v>25.80048</v>
      </c>
      <c r="AH32" s="187">
        <f t="shared" si="0"/>
        <v>421.63884000000002</v>
      </c>
      <c r="AI32" s="187">
        <f t="shared" si="1"/>
        <v>19.035720000000005</v>
      </c>
      <c r="AJ32" s="187">
        <f t="shared" si="2"/>
        <v>496.59183999999999</v>
      </c>
      <c r="AK32" s="187">
        <v>0</v>
      </c>
      <c r="AL32" s="187">
        <f t="shared" si="3"/>
        <v>937.26639999999998</v>
      </c>
    </row>
    <row r="33" spans="1:39" ht="96.6" x14ac:dyDescent="0.25">
      <c r="A33" s="186" t="s">
        <v>59</v>
      </c>
      <c r="B33" s="187">
        <f>SUM(B9:B32)</f>
        <v>628.7935500000001</v>
      </c>
      <c r="C33" s="187">
        <f>SUM(C9:C32)</f>
        <v>379.68</v>
      </c>
      <c r="D33" s="187">
        <f t="shared" ref="D33:AL33" si="4">SUM(D9:D32)</f>
        <v>279.84000000000003</v>
      </c>
      <c r="E33" s="187">
        <f>SUM(E9:E32)</f>
        <v>181.73</v>
      </c>
      <c r="F33" s="187">
        <f>SUM(F9:F32)</f>
        <v>78.419880000000006</v>
      </c>
      <c r="G33" s="187">
        <f>SUM(G9:G32)</f>
        <v>392.16</v>
      </c>
      <c r="H33" s="187">
        <f>SUM(H9:H32)</f>
        <v>24.78</v>
      </c>
      <c r="I33" s="187">
        <f t="shared" si="4"/>
        <v>830.91663000000005</v>
      </c>
      <c r="J33" s="188">
        <f t="shared" si="4"/>
        <v>138.41883000000001</v>
      </c>
      <c r="K33" s="187">
        <f t="shared" si="4"/>
        <v>219.71808000000001</v>
      </c>
      <c r="L33" s="187">
        <f t="shared" si="4"/>
        <v>671.70672000000002</v>
      </c>
      <c r="M33" s="187">
        <f t="shared" si="4"/>
        <v>182.97</v>
      </c>
      <c r="N33" s="187">
        <f t="shared" si="4"/>
        <v>2393.9694900000004</v>
      </c>
      <c r="O33" s="187">
        <f t="shared" si="4"/>
        <v>1311.8500800000002</v>
      </c>
      <c r="P33" s="187">
        <f t="shared" si="4"/>
        <v>1193.52</v>
      </c>
      <c r="Q33" s="187">
        <f t="shared" si="4"/>
        <v>421.10838000000007</v>
      </c>
      <c r="R33" s="187">
        <f t="shared" si="4"/>
        <v>0</v>
      </c>
      <c r="S33" s="187">
        <f t="shared" si="4"/>
        <v>3411.7200000000003</v>
      </c>
      <c r="T33" s="187">
        <f t="shared" si="4"/>
        <v>0</v>
      </c>
      <c r="U33" s="187">
        <f t="shared" si="4"/>
        <v>6346.2080700000006</v>
      </c>
      <c r="V33" s="187">
        <f t="shared" si="4"/>
        <v>81.189540000000022</v>
      </c>
      <c r="W33" s="187">
        <f t="shared" si="4"/>
        <v>272.22500000000002</v>
      </c>
      <c r="X33" s="187">
        <f t="shared" si="4"/>
        <v>184.41423000000003</v>
      </c>
      <c r="Y33" s="187">
        <f t="shared" si="4"/>
        <v>193.24691999999999</v>
      </c>
      <c r="Z33" s="187">
        <f t="shared" si="4"/>
        <v>240.95835</v>
      </c>
      <c r="AA33" s="187">
        <f t="shared" si="4"/>
        <v>0</v>
      </c>
      <c r="AB33" s="187">
        <f t="shared" si="4"/>
        <v>0</v>
      </c>
      <c r="AC33" s="187">
        <f t="shared" si="4"/>
        <v>0</v>
      </c>
      <c r="AD33" s="187">
        <f t="shared" si="4"/>
        <v>183.18799999999996</v>
      </c>
      <c r="AE33" s="187">
        <f t="shared" si="4"/>
        <v>678.04499999999996</v>
      </c>
      <c r="AF33" s="187">
        <f t="shared" si="4"/>
        <v>253.49</v>
      </c>
      <c r="AG33" s="187">
        <f t="shared" si="4"/>
        <v>629.50977</v>
      </c>
      <c r="AH33" s="187">
        <f t="shared" si="4"/>
        <v>9757.9280699999999</v>
      </c>
      <c r="AI33" s="187">
        <f t="shared" si="4"/>
        <v>628.7935500000001</v>
      </c>
      <c r="AJ33" s="187">
        <f t="shared" si="4"/>
        <v>11417.054899999997</v>
      </c>
      <c r="AK33" s="187">
        <f t="shared" si="4"/>
        <v>0</v>
      </c>
      <c r="AL33" s="187">
        <f t="shared" si="4"/>
        <v>21803.776519999999</v>
      </c>
      <c r="AM33" s="208"/>
    </row>
    <row r="35" spans="1:39" ht="20.399999999999999" x14ac:dyDescent="0.35">
      <c r="A35" s="238" t="s">
        <v>1151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AI35" s="208"/>
    </row>
  </sheetData>
  <mergeCells count="6">
    <mergeCell ref="A35:T35"/>
    <mergeCell ref="AK3:AK6"/>
    <mergeCell ref="AL3:AL6"/>
    <mergeCell ref="AH5:AH6"/>
    <mergeCell ref="B2:AL2"/>
    <mergeCell ref="AH3:AJ3"/>
  </mergeCells>
  <conditionalFormatting sqref="B4:AG4">
    <cfRule type="duplicateValues" dxfId="11" priority="1" stopIfTrue="1"/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2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3"/>
  <sheetViews>
    <sheetView view="pageBreakPreview" topLeftCell="A13" zoomScale="60" zoomScaleNormal="55" workbookViewId="0">
      <selection activeCell="K25" sqref="K25"/>
    </sheetView>
  </sheetViews>
  <sheetFormatPr defaultColWidth="9.21875" defaultRowHeight="13.8" x14ac:dyDescent="0.25"/>
  <cols>
    <col min="1" max="1" width="14.21875" style="48" customWidth="1"/>
    <col min="2" max="6" width="9.21875" style="48" bestFit="1" customWidth="1"/>
    <col min="7" max="7" width="9.5546875" style="48" bestFit="1" customWidth="1"/>
    <col min="8" max="8" width="9.21875" style="48" customWidth="1"/>
    <col min="9" max="9" width="9.21875" style="48" bestFit="1" customWidth="1"/>
    <col min="10" max="10" width="9.5546875" style="48" bestFit="1" customWidth="1"/>
    <col min="11" max="18" width="9.21875" style="48" bestFit="1" customWidth="1"/>
    <col min="19" max="19" width="11" style="48" customWidth="1"/>
    <col min="20" max="64" width="9.21875" style="48" bestFit="1" customWidth="1"/>
    <col min="65" max="65" width="14.77734375" style="48" customWidth="1"/>
    <col min="66" max="66" width="9.21875" style="48" bestFit="1" customWidth="1"/>
    <col min="67" max="67" width="10.5546875" style="48" customWidth="1"/>
    <col min="68" max="68" width="9.5546875" style="48" bestFit="1" customWidth="1"/>
    <col min="69" max="69" width="11" style="48" customWidth="1"/>
    <col min="70" max="70" width="9.21875" style="48" bestFit="1" customWidth="1"/>
    <col min="71" max="71" width="10.77734375" style="48" bestFit="1" customWidth="1"/>
    <col min="72" max="72" width="9.21875" style="48" bestFit="1" customWidth="1"/>
    <col min="73" max="73" width="12.21875" style="48" customWidth="1"/>
    <col min="74" max="16384" width="9.21875" style="48"/>
  </cols>
  <sheetData>
    <row r="1" spans="1:73" ht="15" customHeight="1" x14ac:dyDescent="0.25">
      <c r="A1" s="220" t="s">
        <v>58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 t="s">
        <v>1169</v>
      </c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53"/>
      <c r="BQ1" s="53"/>
      <c r="BR1" s="53"/>
      <c r="BS1" s="54"/>
      <c r="BT1" s="55"/>
      <c r="BU1" s="56"/>
    </row>
    <row r="2" spans="1:73" ht="15" customHeight="1" x14ac:dyDescent="0.25">
      <c r="A2" s="57" t="s">
        <v>1075</v>
      </c>
      <c r="B2" s="263" t="s">
        <v>1155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</row>
    <row r="3" spans="1:73" ht="99" customHeight="1" x14ac:dyDescent="0.25">
      <c r="A3" s="215" t="s">
        <v>0</v>
      </c>
      <c r="B3" s="98" t="s">
        <v>157</v>
      </c>
      <c r="C3" s="98" t="s">
        <v>158</v>
      </c>
      <c r="D3" s="98" t="s">
        <v>159</v>
      </c>
      <c r="E3" s="98" t="s">
        <v>160</v>
      </c>
      <c r="F3" s="98" t="s">
        <v>161</v>
      </c>
      <c r="G3" s="98" t="s">
        <v>162</v>
      </c>
      <c r="H3" s="98" t="s">
        <v>163</v>
      </c>
      <c r="I3" s="98" t="s">
        <v>164</v>
      </c>
      <c r="J3" s="98" t="s">
        <v>165</v>
      </c>
      <c r="K3" s="98" t="s">
        <v>166</v>
      </c>
      <c r="L3" s="98" t="s">
        <v>167</v>
      </c>
      <c r="M3" s="98" t="s">
        <v>168</v>
      </c>
      <c r="N3" s="98" t="s">
        <v>169</v>
      </c>
      <c r="O3" s="98" t="s">
        <v>170</v>
      </c>
      <c r="P3" s="98" t="s">
        <v>171</v>
      </c>
      <c r="Q3" s="98" t="s">
        <v>172</v>
      </c>
      <c r="R3" s="98" t="s">
        <v>173</v>
      </c>
      <c r="S3" s="98" t="s">
        <v>174</v>
      </c>
      <c r="T3" s="98" t="s">
        <v>175</v>
      </c>
      <c r="U3" s="98" t="s">
        <v>176</v>
      </c>
      <c r="V3" s="98" t="s">
        <v>177</v>
      </c>
      <c r="W3" s="98" t="s">
        <v>178</v>
      </c>
      <c r="X3" s="98" t="s">
        <v>179</v>
      </c>
      <c r="Y3" s="98" t="s">
        <v>180</v>
      </c>
      <c r="Z3" s="98" t="s">
        <v>181</v>
      </c>
      <c r="AA3" s="98" t="s">
        <v>182</v>
      </c>
      <c r="AB3" s="98" t="s">
        <v>183</v>
      </c>
      <c r="AC3" s="98" t="s">
        <v>184</v>
      </c>
      <c r="AD3" s="98" t="s">
        <v>185</v>
      </c>
      <c r="AE3" s="98" t="s">
        <v>186</v>
      </c>
      <c r="AF3" s="98" t="s">
        <v>187</v>
      </c>
      <c r="AG3" s="98" t="s">
        <v>188</v>
      </c>
      <c r="AH3" s="99" t="s">
        <v>189</v>
      </c>
      <c r="AI3" s="98" t="s">
        <v>190</v>
      </c>
      <c r="AJ3" s="99" t="s">
        <v>191</v>
      </c>
      <c r="AK3" s="99" t="s">
        <v>192</v>
      </c>
      <c r="AL3" s="99" t="s">
        <v>193</v>
      </c>
      <c r="AM3" s="99" t="s">
        <v>194</v>
      </c>
      <c r="AN3" s="99" t="s">
        <v>195</v>
      </c>
      <c r="AO3" s="99" t="s">
        <v>196</v>
      </c>
      <c r="AP3" s="99" t="s">
        <v>197</v>
      </c>
      <c r="AQ3" s="98" t="s">
        <v>198</v>
      </c>
      <c r="AR3" s="98" t="s">
        <v>199</v>
      </c>
      <c r="AS3" s="98" t="s">
        <v>200</v>
      </c>
      <c r="AT3" s="98" t="s">
        <v>201</v>
      </c>
      <c r="AU3" s="98" t="s">
        <v>202</v>
      </c>
      <c r="AV3" s="98" t="s">
        <v>203</v>
      </c>
      <c r="AW3" s="98" t="s">
        <v>204</v>
      </c>
      <c r="AX3" s="98" t="s">
        <v>205</v>
      </c>
      <c r="AY3" s="98" t="s">
        <v>206</v>
      </c>
      <c r="AZ3" s="98" t="s">
        <v>207</v>
      </c>
      <c r="BA3" s="98" t="s">
        <v>208</v>
      </c>
      <c r="BB3" s="98" t="s">
        <v>209</v>
      </c>
      <c r="BC3" s="98" t="s">
        <v>210</v>
      </c>
      <c r="BD3" s="98" t="s">
        <v>211</v>
      </c>
      <c r="BE3" s="98" t="s">
        <v>212</v>
      </c>
      <c r="BF3" s="98" t="s">
        <v>213</v>
      </c>
      <c r="BG3" s="98" t="s">
        <v>214</v>
      </c>
      <c r="BH3" s="98" t="s">
        <v>215</v>
      </c>
      <c r="BI3" s="98" t="s">
        <v>1108</v>
      </c>
      <c r="BJ3" s="98" t="s">
        <v>1109</v>
      </c>
      <c r="BK3" s="99" t="s">
        <v>867</v>
      </c>
      <c r="BL3" s="99" t="s">
        <v>868</v>
      </c>
      <c r="BM3" s="99" t="s">
        <v>869</v>
      </c>
      <c r="BN3" s="99" t="s">
        <v>870</v>
      </c>
      <c r="BO3" s="99" t="s">
        <v>871</v>
      </c>
      <c r="BP3" s="264" t="s">
        <v>135</v>
      </c>
      <c r="BQ3" s="265"/>
      <c r="BR3" s="266"/>
      <c r="BS3" s="77" t="s">
        <v>2</v>
      </c>
      <c r="BT3" s="90" t="s">
        <v>3</v>
      </c>
      <c r="BU3" s="77" t="s">
        <v>1033</v>
      </c>
    </row>
    <row r="4" spans="1:73" s="214" customFormat="1" ht="21" customHeight="1" x14ac:dyDescent="0.25">
      <c r="A4" s="42"/>
      <c r="B4" s="210" t="s">
        <v>279</v>
      </c>
      <c r="C4" s="210" t="s">
        <v>280</v>
      </c>
      <c r="D4" s="210" t="s">
        <v>281</v>
      </c>
      <c r="E4" s="210" t="s">
        <v>282</v>
      </c>
      <c r="F4" s="210" t="s">
        <v>283</v>
      </c>
      <c r="G4" s="210" t="s">
        <v>284</v>
      </c>
      <c r="H4" s="210" t="s">
        <v>285</v>
      </c>
      <c r="I4" s="210" t="s">
        <v>286</v>
      </c>
      <c r="J4" s="210" t="s">
        <v>287</v>
      </c>
      <c r="K4" s="210" t="s">
        <v>288</v>
      </c>
      <c r="L4" s="210" t="s">
        <v>289</v>
      </c>
      <c r="M4" s="210" t="s">
        <v>290</v>
      </c>
      <c r="N4" s="210" t="s">
        <v>291</v>
      </c>
      <c r="O4" s="210" t="s">
        <v>292</v>
      </c>
      <c r="P4" s="210" t="s">
        <v>293</v>
      </c>
      <c r="Q4" s="210" t="s">
        <v>294</v>
      </c>
      <c r="R4" s="210" t="s">
        <v>1110</v>
      </c>
      <c r="S4" s="210" t="s">
        <v>295</v>
      </c>
      <c r="T4" s="210" t="s">
        <v>296</v>
      </c>
      <c r="U4" s="210" t="s">
        <v>297</v>
      </c>
      <c r="V4" s="210" t="s">
        <v>298</v>
      </c>
      <c r="W4" s="210" t="s">
        <v>299</v>
      </c>
      <c r="X4" s="210" t="s">
        <v>300</v>
      </c>
      <c r="Y4" s="210" t="s">
        <v>301</v>
      </c>
      <c r="Z4" s="210" t="s">
        <v>872</v>
      </c>
      <c r="AA4" s="210" t="s">
        <v>302</v>
      </c>
      <c r="AB4" s="210" t="s">
        <v>303</v>
      </c>
      <c r="AC4" s="210" t="s">
        <v>304</v>
      </c>
      <c r="AD4" s="210" t="s">
        <v>873</v>
      </c>
      <c r="AE4" s="210" t="s">
        <v>874</v>
      </c>
      <c r="AF4" s="210" t="s">
        <v>305</v>
      </c>
      <c r="AG4" s="210" t="s">
        <v>306</v>
      </c>
      <c r="AH4" s="211" t="s">
        <v>307</v>
      </c>
      <c r="AI4" s="210" t="s">
        <v>308</v>
      </c>
      <c r="AJ4" s="211" t="s">
        <v>309</v>
      </c>
      <c r="AK4" s="211" t="s">
        <v>310</v>
      </c>
      <c r="AL4" s="211" t="s">
        <v>311</v>
      </c>
      <c r="AM4" s="211" t="s">
        <v>312</v>
      </c>
      <c r="AN4" s="211" t="s">
        <v>313</v>
      </c>
      <c r="AO4" s="211" t="s">
        <v>875</v>
      </c>
      <c r="AP4" s="211" t="s">
        <v>876</v>
      </c>
      <c r="AQ4" s="210" t="s">
        <v>314</v>
      </c>
      <c r="AR4" s="210" t="s">
        <v>315</v>
      </c>
      <c r="AS4" s="210" t="s">
        <v>316</v>
      </c>
      <c r="AT4" s="210" t="s">
        <v>317</v>
      </c>
      <c r="AU4" s="210" t="s">
        <v>318</v>
      </c>
      <c r="AV4" s="210" t="s">
        <v>319</v>
      </c>
      <c r="AW4" s="210" t="s">
        <v>320</v>
      </c>
      <c r="AX4" s="210" t="s">
        <v>321</v>
      </c>
      <c r="AY4" s="210" t="s">
        <v>322</v>
      </c>
      <c r="AZ4" s="210" t="s">
        <v>323</v>
      </c>
      <c r="BA4" s="210" t="s">
        <v>324</v>
      </c>
      <c r="BB4" s="210" t="s">
        <v>325</v>
      </c>
      <c r="BC4" s="210" t="s">
        <v>326</v>
      </c>
      <c r="BD4" s="210" t="s">
        <v>327</v>
      </c>
      <c r="BE4" s="210" t="s">
        <v>328</v>
      </c>
      <c r="BF4" s="210" t="s">
        <v>329</v>
      </c>
      <c r="BG4" s="210" t="s">
        <v>330</v>
      </c>
      <c r="BH4" s="210" t="s">
        <v>331</v>
      </c>
      <c r="BI4" s="210" t="s">
        <v>1111</v>
      </c>
      <c r="BJ4" s="210" t="s">
        <v>1052</v>
      </c>
      <c r="BK4" s="211" t="s">
        <v>877</v>
      </c>
      <c r="BL4" s="211" t="s">
        <v>878</v>
      </c>
      <c r="BM4" s="211" t="s">
        <v>879</v>
      </c>
      <c r="BN4" s="210" t="s">
        <v>880</v>
      </c>
      <c r="BO4" s="210" t="s">
        <v>881</v>
      </c>
      <c r="BP4" s="177" t="s">
        <v>145</v>
      </c>
      <c r="BQ4" s="177" t="s">
        <v>146</v>
      </c>
      <c r="BR4" s="177" t="s">
        <v>156</v>
      </c>
      <c r="BS4" s="212"/>
      <c r="BT4" s="213"/>
      <c r="BU4" s="212"/>
    </row>
    <row r="5" spans="1:73" ht="15.6" x14ac:dyDescent="0.25">
      <c r="A5" s="42"/>
      <c r="B5" s="10" t="s">
        <v>146</v>
      </c>
      <c r="C5" s="10" t="s">
        <v>146</v>
      </c>
      <c r="D5" s="10" t="s">
        <v>145</v>
      </c>
      <c r="E5" s="10" t="s">
        <v>146</v>
      </c>
      <c r="F5" s="10" t="s">
        <v>146</v>
      </c>
      <c r="G5" s="10" t="s">
        <v>146</v>
      </c>
      <c r="H5" s="10" t="s">
        <v>146</v>
      </c>
      <c r="I5" s="10" t="s">
        <v>146</v>
      </c>
      <c r="J5" s="10" t="s">
        <v>145</v>
      </c>
      <c r="K5" s="10" t="s">
        <v>146</v>
      </c>
      <c r="L5" s="10" t="s">
        <v>146</v>
      </c>
      <c r="M5" s="10" t="s">
        <v>146</v>
      </c>
      <c r="N5" s="10" t="s">
        <v>146</v>
      </c>
      <c r="O5" s="10" t="s">
        <v>146</v>
      </c>
      <c r="P5" s="10" t="s">
        <v>146</v>
      </c>
      <c r="Q5" s="10" t="s">
        <v>146</v>
      </c>
      <c r="R5" s="10" t="s">
        <v>146</v>
      </c>
      <c r="S5" s="10" t="s">
        <v>145</v>
      </c>
      <c r="T5" s="10" t="s">
        <v>145</v>
      </c>
      <c r="U5" s="10" t="s">
        <v>146</v>
      </c>
      <c r="V5" s="10" t="s">
        <v>146</v>
      </c>
      <c r="W5" s="10" t="s">
        <v>146</v>
      </c>
      <c r="X5" s="10" t="s">
        <v>146</v>
      </c>
      <c r="Y5" s="10" t="s">
        <v>146</v>
      </c>
      <c r="Z5" s="10" t="s">
        <v>146</v>
      </c>
      <c r="AA5" s="10" t="s">
        <v>146</v>
      </c>
      <c r="AB5" s="10" t="s">
        <v>146</v>
      </c>
      <c r="AC5" s="10" t="s">
        <v>146</v>
      </c>
      <c r="AD5" s="10" t="s">
        <v>146</v>
      </c>
      <c r="AE5" s="10" t="s">
        <v>146</v>
      </c>
      <c r="AF5" s="10" t="s">
        <v>146</v>
      </c>
      <c r="AG5" s="10" t="s">
        <v>146</v>
      </c>
      <c r="AH5" s="24" t="s">
        <v>146</v>
      </c>
      <c r="AI5" s="10" t="s">
        <v>146</v>
      </c>
      <c r="AJ5" s="24" t="s">
        <v>146</v>
      </c>
      <c r="AK5" s="24" t="s">
        <v>146</v>
      </c>
      <c r="AL5" s="24" t="s">
        <v>146</v>
      </c>
      <c r="AM5" s="24" t="s">
        <v>146</v>
      </c>
      <c r="AN5" s="24" t="s">
        <v>146</v>
      </c>
      <c r="AO5" s="24" t="s">
        <v>146</v>
      </c>
      <c r="AP5" s="24" t="s">
        <v>146</v>
      </c>
      <c r="AQ5" s="10" t="s">
        <v>146</v>
      </c>
      <c r="AR5" s="10" t="s">
        <v>146</v>
      </c>
      <c r="AS5" s="10" t="s">
        <v>146</v>
      </c>
      <c r="AT5" s="10" t="s">
        <v>146</v>
      </c>
      <c r="AU5" s="10" t="s">
        <v>146</v>
      </c>
      <c r="AV5" s="10" t="s">
        <v>146</v>
      </c>
      <c r="AW5" s="10" t="s">
        <v>146</v>
      </c>
      <c r="AX5" s="10" t="s">
        <v>146</v>
      </c>
      <c r="AY5" s="10" t="s">
        <v>146</v>
      </c>
      <c r="AZ5" s="10" t="s">
        <v>146</v>
      </c>
      <c r="BA5" s="10" t="s">
        <v>156</v>
      </c>
      <c r="BB5" s="10" t="s">
        <v>156</v>
      </c>
      <c r="BC5" s="10" t="s">
        <v>156</v>
      </c>
      <c r="BD5" s="10" t="s">
        <v>156</v>
      </c>
      <c r="BE5" s="10" t="s">
        <v>156</v>
      </c>
      <c r="BF5" s="10" t="s">
        <v>156</v>
      </c>
      <c r="BG5" s="10" t="s">
        <v>156</v>
      </c>
      <c r="BH5" s="10" t="s">
        <v>146</v>
      </c>
      <c r="BI5" s="10" t="s">
        <v>146</v>
      </c>
      <c r="BJ5" s="10" t="s">
        <v>146</v>
      </c>
      <c r="BK5" s="24" t="s">
        <v>146</v>
      </c>
      <c r="BL5" s="24" t="s">
        <v>146</v>
      </c>
      <c r="BM5" s="24" t="s">
        <v>156</v>
      </c>
      <c r="BN5" s="10" t="s">
        <v>146</v>
      </c>
      <c r="BO5" s="10" t="s">
        <v>146</v>
      </c>
      <c r="BP5" s="93"/>
      <c r="BQ5" s="93"/>
      <c r="BR5" s="93"/>
      <c r="BS5" s="91"/>
      <c r="BT5" s="92"/>
      <c r="BU5" s="91"/>
    </row>
    <row r="6" spans="1:73" x14ac:dyDescent="0.25">
      <c r="A6" s="58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94"/>
      <c r="BQ6" s="94"/>
      <c r="BR6" s="94"/>
      <c r="BS6" s="95"/>
      <c r="BT6" s="96"/>
      <c r="BU6" s="95"/>
    </row>
    <row r="7" spans="1:73" ht="15.6" x14ac:dyDescent="0.3">
      <c r="A7" s="201" t="s">
        <v>6</v>
      </c>
      <c r="B7" s="182">
        <v>1.5483600000000002</v>
      </c>
      <c r="C7" s="182">
        <v>4.9350000000000005</v>
      </c>
      <c r="D7" s="182">
        <v>46.200000000004366</v>
      </c>
      <c r="E7" s="182">
        <v>0</v>
      </c>
      <c r="F7" s="182">
        <v>0</v>
      </c>
      <c r="G7" s="182">
        <v>478.584</v>
      </c>
      <c r="H7" s="182">
        <v>0</v>
      </c>
      <c r="I7" s="182">
        <v>0</v>
      </c>
      <c r="J7" s="182">
        <v>447.84000000008382</v>
      </c>
      <c r="K7" s="182">
        <v>1.5483600000000002</v>
      </c>
      <c r="L7" s="182">
        <v>5.3488800000000012</v>
      </c>
      <c r="M7" s="182">
        <v>12.527640000000002</v>
      </c>
      <c r="N7" s="182">
        <v>26.603640000000002</v>
      </c>
      <c r="O7" s="182">
        <v>11.401560000000002</v>
      </c>
      <c r="P7" s="202">
        <v>1.1260800000000002</v>
      </c>
      <c r="Q7" s="182">
        <v>15.624360000000003</v>
      </c>
      <c r="R7" s="197">
        <v>7.83</v>
      </c>
      <c r="S7" s="182">
        <v>1486.8000000002794</v>
      </c>
      <c r="T7" s="182">
        <v>51.000000000043656</v>
      </c>
      <c r="U7" s="182">
        <v>0</v>
      </c>
      <c r="V7" s="197">
        <v>52.704000000000001</v>
      </c>
      <c r="W7" s="182">
        <v>79.56</v>
      </c>
      <c r="X7" s="197">
        <v>13.68</v>
      </c>
      <c r="Y7" s="197">
        <v>13.224</v>
      </c>
      <c r="Z7" s="197">
        <v>23.16</v>
      </c>
      <c r="AA7" s="197">
        <v>21.552</v>
      </c>
      <c r="AB7" s="182">
        <v>20.448</v>
      </c>
      <c r="AC7" s="182">
        <v>0.624</v>
      </c>
      <c r="AD7" s="182">
        <v>9.5716800000000006</v>
      </c>
      <c r="AE7" s="182">
        <v>16.609680000000001</v>
      </c>
      <c r="AF7" s="182">
        <v>4.082040000000001</v>
      </c>
      <c r="AG7" s="197">
        <v>8.0280000000000005</v>
      </c>
      <c r="AH7" s="197">
        <v>80.64</v>
      </c>
      <c r="AI7" s="182">
        <v>7.1840000000000002</v>
      </c>
      <c r="AJ7" s="182">
        <v>9.7199999999999989</v>
      </c>
      <c r="AK7" s="182">
        <v>1.4239999999999999</v>
      </c>
      <c r="AL7" s="182">
        <v>37.344000000000001</v>
      </c>
      <c r="AM7" s="182">
        <v>46.896000000000001</v>
      </c>
      <c r="AN7" s="182">
        <v>0</v>
      </c>
      <c r="AO7" s="197">
        <v>0</v>
      </c>
      <c r="AP7" s="197">
        <v>61.32</v>
      </c>
      <c r="AQ7" s="182">
        <v>6.7680000000000007</v>
      </c>
      <c r="AR7" s="182">
        <v>61.44</v>
      </c>
      <c r="AS7" s="182">
        <v>7.1040000000000001</v>
      </c>
      <c r="AT7" s="182">
        <v>2.9559600000000001</v>
      </c>
      <c r="AU7" s="182">
        <v>4.3635600000000005</v>
      </c>
      <c r="AV7" s="182">
        <v>3.9412800000000008</v>
      </c>
      <c r="AW7" s="182">
        <v>14.470127999999999</v>
      </c>
      <c r="AX7" s="182">
        <v>2.2521600000000004</v>
      </c>
      <c r="AY7" s="182">
        <v>9.5153759999999998</v>
      </c>
      <c r="AZ7" s="182">
        <v>4.0961160000000012</v>
      </c>
      <c r="BA7" s="182">
        <v>0</v>
      </c>
      <c r="BB7" s="182">
        <v>11.471940000000002</v>
      </c>
      <c r="BC7" s="182">
        <v>0</v>
      </c>
      <c r="BD7" s="202">
        <v>9.5153759999999998</v>
      </c>
      <c r="BE7" s="182">
        <v>11.063736000000002</v>
      </c>
      <c r="BF7" s="182">
        <v>0</v>
      </c>
      <c r="BG7" s="182">
        <v>0.70380000000000009</v>
      </c>
      <c r="BH7" s="202">
        <v>0.9853200000000002</v>
      </c>
      <c r="BI7" s="202">
        <v>1.68912</v>
      </c>
      <c r="BJ7" s="182">
        <v>7.7</v>
      </c>
      <c r="BK7" s="197">
        <v>14.464</v>
      </c>
      <c r="BL7" s="197">
        <v>48.768000000000001</v>
      </c>
      <c r="BM7" s="182">
        <v>6.3342000000000001</v>
      </c>
      <c r="BN7" s="202">
        <v>11.964600000000003</v>
      </c>
      <c r="BO7" s="203">
        <v>4.7858400000000003</v>
      </c>
      <c r="BP7" s="207">
        <f>D7+J7+S7+T7</f>
        <v>2031.8400000004112</v>
      </c>
      <c r="BQ7" s="207">
        <f>B7+C7+E7+F7+G7+H7+I7+K7+L7+M7+N7+O7+P7+Q7+R7+U7+V7+W7+X7+Y7+Z7+AA7+AB7+AC7+AD7+AE7+AF7+AG7+AH7+AI7+AJ7+AK7+AL7+AM7+AN7+AO7+AP7+AQ7+AR7+AS7+AT7+AU7+AV7+AW7+AX7+AY7+AZ7+BH7+BI7+BJ7+BK7+BL7+BN7+BO7</f>
        <v>1282.1127400000003</v>
      </c>
      <c r="BR7" s="207">
        <f>BA7+BB7+BC7+BD7+BE7+BF7+BG7+BM7</f>
        <v>39.089052000000002</v>
      </c>
      <c r="BS7" s="207">
        <f>BP7+BQ7+BR7</f>
        <v>3353.0417920004115</v>
      </c>
      <c r="BT7" s="207">
        <v>0</v>
      </c>
      <c r="BU7" s="207">
        <f>BP7+BQ7+BR7</f>
        <v>3353.0417920004115</v>
      </c>
    </row>
    <row r="8" spans="1:73" ht="15.6" x14ac:dyDescent="0.3">
      <c r="A8" s="201" t="s">
        <v>7</v>
      </c>
      <c r="B8" s="182">
        <v>1.5711300000000001</v>
      </c>
      <c r="C8" s="182">
        <v>4.62</v>
      </c>
      <c r="D8" s="182">
        <v>43.200000000004366</v>
      </c>
      <c r="E8" s="182">
        <v>0</v>
      </c>
      <c r="F8" s="182">
        <v>0</v>
      </c>
      <c r="G8" s="182">
        <v>485.62200000000007</v>
      </c>
      <c r="H8" s="182">
        <v>0</v>
      </c>
      <c r="I8" s="182">
        <v>0</v>
      </c>
      <c r="J8" s="182">
        <v>412.56000000005588</v>
      </c>
      <c r="K8" s="182">
        <v>1.5711300000000001</v>
      </c>
      <c r="L8" s="182">
        <v>5.4275399999999996</v>
      </c>
      <c r="M8" s="182">
        <v>12.711869999999999</v>
      </c>
      <c r="N8" s="182">
        <v>26.994869999999999</v>
      </c>
      <c r="O8" s="182">
        <v>11.569229999999999</v>
      </c>
      <c r="P8" s="202">
        <v>1.1426400000000001</v>
      </c>
      <c r="Q8" s="182">
        <v>15.854129999999998</v>
      </c>
      <c r="R8" s="197">
        <v>5.97</v>
      </c>
      <c r="S8" s="182">
        <v>1350</v>
      </c>
      <c r="T8" s="182">
        <v>60.000000000021828</v>
      </c>
      <c r="U8" s="182">
        <v>0</v>
      </c>
      <c r="V8" s="197">
        <v>44.991999999999997</v>
      </c>
      <c r="W8" s="182">
        <v>68.34</v>
      </c>
      <c r="X8" s="197">
        <v>10.24</v>
      </c>
      <c r="Y8" s="197">
        <v>11.976000000000001</v>
      </c>
      <c r="Z8" s="197">
        <v>23.6</v>
      </c>
      <c r="AA8" s="197">
        <v>19.536000000000001</v>
      </c>
      <c r="AB8" s="182">
        <v>19.488</v>
      </c>
      <c r="AC8" s="182">
        <v>0.67200000000000004</v>
      </c>
      <c r="AD8" s="182">
        <v>9.7124399999999991</v>
      </c>
      <c r="AE8" s="182">
        <v>16.853939999999998</v>
      </c>
      <c r="AF8" s="182">
        <v>4.1420699999999995</v>
      </c>
      <c r="AG8" s="197">
        <v>7.9560000000000004</v>
      </c>
      <c r="AH8" s="197">
        <v>66.575999999999993</v>
      </c>
      <c r="AI8" s="182">
        <v>6.2240000000000002</v>
      </c>
      <c r="AJ8" s="182">
        <v>9.0719999999999992</v>
      </c>
      <c r="AK8" s="182">
        <v>1.4079999999999999</v>
      </c>
      <c r="AL8" s="182">
        <v>33.744</v>
      </c>
      <c r="AM8" s="182">
        <v>45.456000000000003</v>
      </c>
      <c r="AN8" s="182">
        <v>0</v>
      </c>
      <c r="AO8" s="197">
        <v>0</v>
      </c>
      <c r="AP8" s="197">
        <v>55.62</v>
      </c>
      <c r="AQ8" s="182">
        <v>5.9520000000000008</v>
      </c>
      <c r="AR8" s="182">
        <v>54.6</v>
      </c>
      <c r="AS8" s="182">
        <v>6.9439999999999991</v>
      </c>
      <c r="AT8" s="182">
        <v>2.9994300000000003</v>
      </c>
      <c r="AU8" s="182">
        <v>4.4277299999999995</v>
      </c>
      <c r="AV8" s="182">
        <v>3.9992399999999999</v>
      </c>
      <c r="AW8" s="182">
        <v>14.682923999999998</v>
      </c>
      <c r="AX8" s="182">
        <v>2.2852800000000002</v>
      </c>
      <c r="AY8" s="182">
        <v>9.6553079999999998</v>
      </c>
      <c r="AZ8" s="182">
        <v>4.1563530000000002</v>
      </c>
      <c r="BA8" s="182">
        <v>0</v>
      </c>
      <c r="BB8" s="182">
        <v>11.640644999999999</v>
      </c>
      <c r="BC8" s="182">
        <v>0</v>
      </c>
      <c r="BD8" s="202">
        <v>9.6553079999999998</v>
      </c>
      <c r="BE8" s="182">
        <v>11.226438</v>
      </c>
      <c r="BF8" s="182">
        <v>0</v>
      </c>
      <c r="BG8" s="182">
        <v>0.71414999999999995</v>
      </c>
      <c r="BH8" s="202">
        <v>0.99980999999999998</v>
      </c>
      <c r="BI8" s="202">
        <v>1.7139599999999999</v>
      </c>
      <c r="BJ8" s="182">
        <v>7.5600000000000005</v>
      </c>
      <c r="BK8" s="197">
        <v>13.76</v>
      </c>
      <c r="BL8" s="197">
        <v>44.88</v>
      </c>
      <c r="BM8" s="182">
        <v>6.4273499999999997</v>
      </c>
      <c r="BN8" s="202">
        <v>12.140549999999999</v>
      </c>
      <c r="BO8" s="203">
        <v>4.8562199999999995</v>
      </c>
      <c r="BP8" s="207">
        <f t="shared" ref="BP8:BP30" si="0">D8+J8+S8+T8</f>
        <v>1865.7600000000821</v>
      </c>
      <c r="BQ8" s="207">
        <f t="shared" ref="BQ8:BQ30" si="1">B8+C8+E8+F8+G8+H8+I8+K8+L8+M8+N8+O8+P8+Q8+R8+U8+V8+W8+X8+Y8+Z8+AA8+AB8+AC8+AD8+AE8+AF8+AG8+AH8+AI8+AJ8+AK8+AL8+AM8+AN8+AO8+AP8+AQ8+AR8+AS8+AT8+AU8+AV8+AW8+AX8+AY8+AZ8+BH8+BI8+BJ8+BK8+BL8+BN8+BO8</f>
        <v>1224.2757950000007</v>
      </c>
      <c r="BR8" s="207">
        <f t="shared" ref="BR8:BR30" si="2">BA8+BB8+BC8+BD8+BE8+BF8+BG8+BM8</f>
        <v>39.663890999999992</v>
      </c>
      <c r="BS8" s="207">
        <f t="shared" ref="BS8:BS30" si="3">BP8+BQ8+BR8</f>
        <v>3129.6996860000827</v>
      </c>
      <c r="BT8" s="207">
        <v>0</v>
      </c>
      <c r="BU8" s="207">
        <f t="shared" ref="BU8:BU30" si="4">BP8+BQ8+BR8</f>
        <v>3129.6996860000827</v>
      </c>
    </row>
    <row r="9" spans="1:73" ht="15.6" x14ac:dyDescent="0.3">
      <c r="A9" s="201" t="s">
        <v>8</v>
      </c>
      <c r="B9" s="182">
        <v>1.5938999999999999</v>
      </c>
      <c r="C9" s="182">
        <v>4.71</v>
      </c>
      <c r="D9" s="182">
        <v>44.400000000008731</v>
      </c>
      <c r="E9" s="182">
        <v>0</v>
      </c>
      <c r="F9" s="182">
        <v>0</v>
      </c>
      <c r="G9" s="182">
        <v>492.65999999999997</v>
      </c>
      <c r="H9" s="182">
        <v>0</v>
      </c>
      <c r="I9" s="182">
        <v>0</v>
      </c>
      <c r="J9" s="182">
        <v>396.71999999997206</v>
      </c>
      <c r="K9" s="182">
        <v>1.5938999999999999</v>
      </c>
      <c r="L9" s="182">
        <v>5.5061999999999998</v>
      </c>
      <c r="M9" s="182">
        <v>12.896100000000001</v>
      </c>
      <c r="N9" s="182">
        <v>27.386099999999999</v>
      </c>
      <c r="O9" s="182">
        <v>11.7369</v>
      </c>
      <c r="P9" s="202">
        <v>1.1592</v>
      </c>
      <c r="Q9" s="182">
        <v>16.0839</v>
      </c>
      <c r="R9" s="197">
        <v>5.7</v>
      </c>
      <c r="S9" s="182">
        <v>1350.6000000005588</v>
      </c>
      <c r="T9" s="182">
        <v>89.400000000008731</v>
      </c>
      <c r="U9" s="182">
        <v>0</v>
      </c>
      <c r="V9" s="197">
        <v>44.223999999999997</v>
      </c>
      <c r="W9" s="182">
        <v>66.240000000000009</v>
      </c>
      <c r="X9" s="197">
        <v>10.220000000000001</v>
      </c>
      <c r="Y9" s="197">
        <v>11.784000000000001</v>
      </c>
      <c r="Z9" s="197">
        <v>22.84</v>
      </c>
      <c r="AA9" s="197">
        <v>17.423999999999999</v>
      </c>
      <c r="AB9" s="182">
        <v>18.335999999999999</v>
      </c>
      <c r="AC9" s="182">
        <v>0.67200000000000004</v>
      </c>
      <c r="AD9" s="182">
        <v>9.8531999999999993</v>
      </c>
      <c r="AE9" s="182">
        <v>17.098200000000002</v>
      </c>
      <c r="AF9" s="182">
        <v>4.2020999999999997</v>
      </c>
      <c r="AG9" s="197">
        <v>7.3319999999999999</v>
      </c>
      <c r="AH9" s="197">
        <v>58.128</v>
      </c>
      <c r="AI9" s="182">
        <v>5.968</v>
      </c>
      <c r="AJ9" s="182">
        <v>8.5919999999999987</v>
      </c>
      <c r="AK9" s="182">
        <v>1.4079999999999999</v>
      </c>
      <c r="AL9" s="182">
        <v>32.976000000000006</v>
      </c>
      <c r="AM9" s="182">
        <v>42.384</v>
      </c>
      <c r="AN9" s="182">
        <v>0</v>
      </c>
      <c r="AO9" s="197">
        <v>0</v>
      </c>
      <c r="AP9" s="197">
        <v>51.6</v>
      </c>
      <c r="AQ9" s="182">
        <v>4.944</v>
      </c>
      <c r="AR9" s="182">
        <v>47.34</v>
      </c>
      <c r="AS9" s="182">
        <v>6.976</v>
      </c>
      <c r="AT9" s="182">
        <v>3.0428999999999999</v>
      </c>
      <c r="AU9" s="182">
        <v>4.4919000000000002</v>
      </c>
      <c r="AV9" s="182">
        <v>4.0571999999999999</v>
      </c>
      <c r="AW9" s="182">
        <v>14.895719999999999</v>
      </c>
      <c r="AX9" s="182">
        <v>2.3184</v>
      </c>
      <c r="AY9" s="182">
        <v>9.7952399999999997</v>
      </c>
      <c r="AZ9" s="182">
        <v>4.2165900000000001</v>
      </c>
      <c r="BA9" s="182">
        <v>0</v>
      </c>
      <c r="BB9" s="182">
        <v>11.80935</v>
      </c>
      <c r="BC9" s="182">
        <v>0</v>
      </c>
      <c r="BD9" s="202">
        <v>9.7952399999999997</v>
      </c>
      <c r="BE9" s="182">
        <v>11.389140000000001</v>
      </c>
      <c r="BF9" s="182">
        <v>0</v>
      </c>
      <c r="BG9" s="182">
        <v>0.72450000000000003</v>
      </c>
      <c r="BH9" s="202">
        <v>1.0143</v>
      </c>
      <c r="BI9" s="202">
        <v>1.7387999999999997</v>
      </c>
      <c r="BJ9" s="182">
        <v>7.4</v>
      </c>
      <c r="BK9" s="197">
        <v>13.44</v>
      </c>
      <c r="BL9" s="197">
        <v>41.472000000000001</v>
      </c>
      <c r="BM9" s="182">
        <v>6.5204999999999993</v>
      </c>
      <c r="BN9" s="202">
        <v>12.3165</v>
      </c>
      <c r="BO9" s="203">
        <v>4.9265999999999996</v>
      </c>
      <c r="BP9" s="207">
        <f t="shared" si="0"/>
        <v>1881.1200000005483</v>
      </c>
      <c r="BQ9" s="207">
        <f t="shared" si="1"/>
        <v>1196.6938500000003</v>
      </c>
      <c r="BR9" s="207">
        <f t="shared" si="2"/>
        <v>40.238729999999997</v>
      </c>
      <c r="BS9" s="207">
        <f t="shared" si="3"/>
        <v>3118.0525800005489</v>
      </c>
      <c r="BT9" s="207">
        <v>0</v>
      </c>
      <c r="BU9" s="207">
        <f t="shared" si="4"/>
        <v>3118.0525800005489</v>
      </c>
    </row>
    <row r="10" spans="1:73" ht="15.6" x14ac:dyDescent="0.3">
      <c r="A10" s="201" t="s">
        <v>9</v>
      </c>
      <c r="B10" s="182">
        <v>1.6166700000000001</v>
      </c>
      <c r="C10" s="182">
        <v>4.38</v>
      </c>
      <c r="D10" s="182">
        <v>38.400000000008731</v>
      </c>
      <c r="E10" s="182">
        <v>0</v>
      </c>
      <c r="F10" s="182">
        <v>0</v>
      </c>
      <c r="G10" s="182">
        <v>499.69800000000004</v>
      </c>
      <c r="H10" s="182">
        <v>0</v>
      </c>
      <c r="I10" s="182">
        <v>0</v>
      </c>
      <c r="J10" s="182">
        <v>383.76000000000931</v>
      </c>
      <c r="K10" s="182">
        <v>1.6166700000000001</v>
      </c>
      <c r="L10" s="182">
        <v>5.584859999999999</v>
      </c>
      <c r="M10" s="182">
        <v>13.08033</v>
      </c>
      <c r="N10" s="182">
        <v>27.777330000000003</v>
      </c>
      <c r="O10" s="182">
        <v>11.90457</v>
      </c>
      <c r="P10" s="202">
        <v>1.1757600000000001</v>
      </c>
      <c r="Q10" s="182">
        <v>16.313670000000002</v>
      </c>
      <c r="R10" s="197">
        <v>5.01</v>
      </c>
      <c r="S10" s="182">
        <v>1240.8000000002794</v>
      </c>
      <c r="T10" s="182">
        <v>87.600000000034925</v>
      </c>
      <c r="U10" s="182">
        <v>0</v>
      </c>
      <c r="V10" s="197">
        <v>41.984000000000002</v>
      </c>
      <c r="W10" s="182">
        <v>64.2</v>
      </c>
      <c r="X10" s="197">
        <v>9.52</v>
      </c>
      <c r="Y10" s="197">
        <v>11.88</v>
      </c>
      <c r="Z10" s="197">
        <v>21.84</v>
      </c>
      <c r="AA10" s="197">
        <v>15.744</v>
      </c>
      <c r="AB10" s="182">
        <v>17.952000000000002</v>
      </c>
      <c r="AC10" s="182">
        <v>0.67200000000000004</v>
      </c>
      <c r="AD10" s="182">
        <v>9.9939599999999995</v>
      </c>
      <c r="AE10" s="182">
        <v>17.342460000000003</v>
      </c>
      <c r="AF10" s="182">
        <v>4.2621300000000009</v>
      </c>
      <c r="AG10" s="197">
        <v>7.2960000000000003</v>
      </c>
      <c r="AH10" s="197">
        <v>56.015999999999998</v>
      </c>
      <c r="AI10" s="182">
        <v>5.7759999999999998</v>
      </c>
      <c r="AJ10" s="182">
        <v>8.3280000000000012</v>
      </c>
      <c r="AK10" s="182">
        <v>0.83199999999999996</v>
      </c>
      <c r="AL10" s="182">
        <v>31.967999999999996</v>
      </c>
      <c r="AM10" s="182">
        <v>41.423999999999992</v>
      </c>
      <c r="AN10" s="182">
        <v>0</v>
      </c>
      <c r="AO10" s="197">
        <v>0</v>
      </c>
      <c r="AP10" s="197">
        <v>48.3</v>
      </c>
      <c r="AQ10" s="182">
        <v>4.5599999999999996</v>
      </c>
      <c r="AR10" s="182">
        <v>46.5</v>
      </c>
      <c r="AS10" s="182">
        <v>6.8480000000000008</v>
      </c>
      <c r="AT10" s="182">
        <v>3.0863700000000001</v>
      </c>
      <c r="AU10" s="182">
        <v>4.5560700000000001</v>
      </c>
      <c r="AV10" s="182">
        <v>4.1151600000000004</v>
      </c>
      <c r="AW10" s="182">
        <v>15.108516000000002</v>
      </c>
      <c r="AX10" s="182">
        <v>2.3515200000000003</v>
      </c>
      <c r="AY10" s="182">
        <v>9.9351719999999997</v>
      </c>
      <c r="AZ10" s="182">
        <v>4.2768270000000008</v>
      </c>
      <c r="BA10" s="182">
        <v>0</v>
      </c>
      <c r="BB10" s="182">
        <v>11.978054999999999</v>
      </c>
      <c r="BC10" s="182">
        <v>0</v>
      </c>
      <c r="BD10" s="202">
        <v>9.9351719999999997</v>
      </c>
      <c r="BE10" s="182">
        <v>11.551841999999999</v>
      </c>
      <c r="BF10" s="182">
        <v>0</v>
      </c>
      <c r="BG10" s="182">
        <v>0.73485</v>
      </c>
      <c r="BH10" s="202">
        <v>1.0287900000000001</v>
      </c>
      <c r="BI10" s="202">
        <v>1.7636400000000001</v>
      </c>
      <c r="BJ10" s="182">
        <v>6.6800000000000006</v>
      </c>
      <c r="BK10" s="197">
        <v>13.472</v>
      </c>
      <c r="BL10" s="197">
        <v>37.536000000000001</v>
      </c>
      <c r="BM10" s="182">
        <v>6.6136500000000007</v>
      </c>
      <c r="BN10" s="202">
        <v>12.49245</v>
      </c>
      <c r="BO10" s="203">
        <v>4.9969799999999998</v>
      </c>
      <c r="BP10" s="207">
        <f t="shared" si="0"/>
        <v>1750.5600000003324</v>
      </c>
      <c r="BQ10" s="207">
        <f t="shared" si="1"/>
        <v>1182.7959049999997</v>
      </c>
      <c r="BR10" s="207">
        <f t="shared" si="2"/>
        <v>40.813569000000001</v>
      </c>
      <c r="BS10" s="207">
        <f t="shared" si="3"/>
        <v>2974.1694740003322</v>
      </c>
      <c r="BT10" s="207">
        <v>0</v>
      </c>
      <c r="BU10" s="207">
        <f t="shared" si="4"/>
        <v>2974.1694740003322</v>
      </c>
    </row>
    <row r="11" spans="1:73" ht="15.6" x14ac:dyDescent="0.3">
      <c r="A11" s="201" t="s">
        <v>10</v>
      </c>
      <c r="B11" s="182">
        <v>1.8216000000000006</v>
      </c>
      <c r="C11" s="182">
        <v>4.5</v>
      </c>
      <c r="D11" s="182">
        <v>34.500000000021828</v>
      </c>
      <c r="E11" s="182">
        <v>0</v>
      </c>
      <c r="F11" s="182">
        <v>0</v>
      </c>
      <c r="G11" s="182">
        <v>563.04000000000008</v>
      </c>
      <c r="H11" s="182">
        <v>0</v>
      </c>
      <c r="I11" s="182">
        <v>0</v>
      </c>
      <c r="J11" s="182">
        <v>428.4000000001397</v>
      </c>
      <c r="K11" s="182">
        <v>1.8216000000000006</v>
      </c>
      <c r="L11" s="182">
        <v>6.2928000000000006</v>
      </c>
      <c r="M11" s="182">
        <v>14.738400000000002</v>
      </c>
      <c r="N11" s="182">
        <v>31.298400000000004</v>
      </c>
      <c r="O11" s="182">
        <v>13.413600000000001</v>
      </c>
      <c r="P11" s="202">
        <v>1.3248000000000002</v>
      </c>
      <c r="Q11" s="182">
        <v>18.381600000000002</v>
      </c>
      <c r="R11" s="197">
        <v>5.55</v>
      </c>
      <c r="S11" s="182">
        <v>1204.8000000002794</v>
      </c>
      <c r="T11" s="182">
        <v>83.400000000008731</v>
      </c>
      <c r="U11" s="182">
        <v>0</v>
      </c>
      <c r="V11" s="197">
        <v>39.872</v>
      </c>
      <c r="W11" s="182">
        <v>63.6</v>
      </c>
      <c r="X11" s="197">
        <v>12.66</v>
      </c>
      <c r="Y11" s="197">
        <v>10.128</v>
      </c>
      <c r="Z11" s="197">
        <v>21.96</v>
      </c>
      <c r="AA11" s="197">
        <v>17.28</v>
      </c>
      <c r="AB11" s="182">
        <v>15.792</v>
      </c>
      <c r="AC11" s="182">
        <v>0.624</v>
      </c>
      <c r="AD11" s="182">
        <v>11.260800000000001</v>
      </c>
      <c r="AE11" s="182">
        <v>19.540800000000004</v>
      </c>
      <c r="AF11" s="182">
        <v>4.8024000000000013</v>
      </c>
      <c r="AG11" s="197">
        <v>6.2039999999999997</v>
      </c>
      <c r="AH11" s="197">
        <v>62.256</v>
      </c>
      <c r="AI11" s="182">
        <v>5.5360000000000014</v>
      </c>
      <c r="AJ11" s="182">
        <v>7.3920000000000003</v>
      </c>
      <c r="AK11" s="182">
        <v>0.51200000000000001</v>
      </c>
      <c r="AL11" s="182">
        <v>30.911999999999999</v>
      </c>
      <c r="AM11" s="182">
        <v>41.663999999999994</v>
      </c>
      <c r="AN11" s="182">
        <v>0</v>
      </c>
      <c r="AO11" s="197">
        <v>0</v>
      </c>
      <c r="AP11" s="197">
        <v>79.98</v>
      </c>
      <c r="AQ11" s="182">
        <v>13.728</v>
      </c>
      <c r="AR11" s="182">
        <v>48.96</v>
      </c>
      <c r="AS11" s="182">
        <v>6.1120000000000001</v>
      </c>
      <c r="AT11" s="182">
        <v>3.4776000000000002</v>
      </c>
      <c r="AU11" s="182">
        <v>5.1336000000000004</v>
      </c>
      <c r="AV11" s="182">
        <v>4.6368000000000009</v>
      </c>
      <c r="AW11" s="182">
        <v>17.023680000000002</v>
      </c>
      <c r="AX11" s="182">
        <v>2.6496000000000004</v>
      </c>
      <c r="AY11" s="182">
        <v>11.194559999999999</v>
      </c>
      <c r="AZ11" s="182">
        <v>4.8189600000000006</v>
      </c>
      <c r="BA11" s="182">
        <v>0</v>
      </c>
      <c r="BB11" s="182">
        <v>13.496400000000001</v>
      </c>
      <c r="BC11" s="182">
        <v>0</v>
      </c>
      <c r="BD11" s="202">
        <v>11.194559999999999</v>
      </c>
      <c r="BE11" s="182">
        <v>13.016159999999999</v>
      </c>
      <c r="BF11" s="182">
        <v>0</v>
      </c>
      <c r="BG11" s="182">
        <v>0.82800000000000007</v>
      </c>
      <c r="BH11" s="202">
        <v>1.1592000000000002</v>
      </c>
      <c r="BI11" s="202">
        <v>1.9872000000000005</v>
      </c>
      <c r="BJ11" s="182">
        <v>8.1999999999999993</v>
      </c>
      <c r="BK11" s="197">
        <v>13.472</v>
      </c>
      <c r="BL11" s="197">
        <v>40.08</v>
      </c>
      <c r="BM11" s="182">
        <v>7.4520000000000008</v>
      </c>
      <c r="BN11" s="202">
        <v>14.076000000000001</v>
      </c>
      <c r="BO11" s="203">
        <v>5.6304000000000007</v>
      </c>
      <c r="BP11" s="207">
        <f t="shared" si="0"/>
        <v>1751.1000000004497</v>
      </c>
      <c r="BQ11" s="207">
        <f t="shared" si="1"/>
        <v>1316.4984000000002</v>
      </c>
      <c r="BR11" s="207">
        <f t="shared" si="2"/>
        <v>45.987120000000004</v>
      </c>
      <c r="BS11" s="207">
        <f t="shared" si="3"/>
        <v>3113.5855200004498</v>
      </c>
      <c r="BT11" s="207">
        <v>0</v>
      </c>
      <c r="BU11" s="207">
        <f t="shared" si="4"/>
        <v>3113.5855200004498</v>
      </c>
    </row>
    <row r="12" spans="1:73" ht="15.6" x14ac:dyDescent="0.3">
      <c r="A12" s="201" t="s">
        <v>11</v>
      </c>
      <c r="B12" s="182">
        <v>2.0493000000000001</v>
      </c>
      <c r="C12" s="182">
        <v>4.3199999999999994</v>
      </c>
      <c r="D12" s="182">
        <v>38.400000000008731</v>
      </c>
      <c r="E12" s="182">
        <v>0</v>
      </c>
      <c r="F12" s="182">
        <v>0</v>
      </c>
      <c r="G12" s="182">
        <v>633.42000000000007</v>
      </c>
      <c r="H12" s="182">
        <v>0</v>
      </c>
      <c r="I12" s="182">
        <v>0</v>
      </c>
      <c r="J12" s="182">
        <v>519.84000000031665</v>
      </c>
      <c r="K12" s="182">
        <v>2.0493000000000001</v>
      </c>
      <c r="L12" s="182">
        <v>7.0794000000000015</v>
      </c>
      <c r="M12" s="182">
        <v>16.580700000000004</v>
      </c>
      <c r="N12" s="182">
        <v>35.210699999999996</v>
      </c>
      <c r="O12" s="182">
        <v>15.090300000000003</v>
      </c>
      <c r="P12" s="202">
        <v>1.4904000000000002</v>
      </c>
      <c r="Q12" s="182">
        <v>20.679300000000005</v>
      </c>
      <c r="R12" s="197">
        <v>5.61</v>
      </c>
      <c r="S12" s="182">
        <v>1444.1999999997206</v>
      </c>
      <c r="T12" s="182">
        <v>71.400000000008731</v>
      </c>
      <c r="U12" s="182">
        <v>0</v>
      </c>
      <c r="V12" s="197">
        <v>49.536000000000001</v>
      </c>
      <c r="W12" s="182">
        <v>72.540000000000006</v>
      </c>
      <c r="X12" s="197">
        <v>15.04</v>
      </c>
      <c r="Y12" s="197">
        <v>37.031999999999996</v>
      </c>
      <c r="Z12" s="197">
        <v>22.84</v>
      </c>
      <c r="AA12" s="197">
        <v>16.943999999999999</v>
      </c>
      <c r="AB12" s="182">
        <v>17.616</v>
      </c>
      <c r="AC12" s="182">
        <v>0.96</v>
      </c>
      <c r="AD12" s="182">
        <v>12.6684</v>
      </c>
      <c r="AE12" s="182">
        <v>21.983400000000003</v>
      </c>
      <c r="AF12" s="182">
        <v>5.4027000000000012</v>
      </c>
      <c r="AG12" s="197">
        <v>11.076000000000001</v>
      </c>
      <c r="AH12" s="197">
        <v>89.231999999999999</v>
      </c>
      <c r="AI12" s="182">
        <v>5.984</v>
      </c>
      <c r="AJ12" s="182">
        <v>8.3040000000000003</v>
      </c>
      <c r="AK12" s="182">
        <v>0.49600000000000005</v>
      </c>
      <c r="AL12" s="182">
        <v>35.231999999999999</v>
      </c>
      <c r="AM12" s="182">
        <v>48.335999999999999</v>
      </c>
      <c r="AN12" s="182">
        <v>0</v>
      </c>
      <c r="AO12" s="197">
        <v>0</v>
      </c>
      <c r="AP12" s="197">
        <v>87.48</v>
      </c>
      <c r="AQ12" s="182">
        <v>28.224000000000004</v>
      </c>
      <c r="AR12" s="182">
        <v>51.9</v>
      </c>
      <c r="AS12" s="182">
        <v>6.048</v>
      </c>
      <c r="AT12" s="182">
        <v>3.9123000000000006</v>
      </c>
      <c r="AU12" s="182">
        <v>5.7753000000000005</v>
      </c>
      <c r="AV12" s="182">
        <v>5.2164000000000001</v>
      </c>
      <c r="AW12" s="182">
        <v>19.15164</v>
      </c>
      <c r="AX12" s="182">
        <v>2.9808000000000003</v>
      </c>
      <c r="AY12" s="182">
        <v>12.59388</v>
      </c>
      <c r="AZ12" s="182">
        <v>5.4213300000000011</v>
      </c>
      <c r="BA12" s="182">
        <v>0</v>
      </c>
      <c r="BB12" s="182">
        <v>15.183450000000004</v>
      </c>
      <c r="BC12" s="182">
        <v>0</v>
      </c>
      <c r="BD12" s="202">
        <v>12.59388</v>
      </c>
      <c r="BE12" s="182">
        <v>14.643179999999999</v>
      </c>
      <c r="BF12" s="182">
        <v>0</v>
      </c>
      <c r="BG12" s="182">
        <v>0.93150000000000011</v>
      </c>
      <c r="BH12" s="202">
        <v>1.3041</v>
      </c>
      <c r="BI12" s="202">
        <v>2.2356000000000003</v>
      </c>
      <c r="BJ12" s="182">
        <v>10.52</v>
      </c>
      <c r="BK12" s="197">
        <v>14.56</v>
      </c>
      <c r="BL12" s="197">
        <v>44.927999999999997</v>
      </c>
      <c r="BM12" s="182">
        <v>8.3835000000000015</v>
      </c>
      <c r="BN12" s="202">
        <v>15.835500000000003</v>
      </c>
      <c r="BO12" s="203">
        <v>6.3342000000000001</v>
      </c>
      <c r="BP12" s="207">
        <f t="shared" si="0"/>
        <v>2073.8400000000547</v>
      </c>
      <c r="BQ12" s="207">
        <f t="shared" si="1"/>
        <v>1539.2229499999999</v>
      </c>
      <c r="BR12" s="207">
        <f t="shared" si="2"/>
        <v>51.735510000000005</v>
      </c>
      <c r="BS12" s="207">
        <f t="shared" si="3"/>
        <v>3664.7984600000545</v>
      </c>
      <c r="BT12" s="207">
        <v>0</v>
      </c>
      <c r="BU12" s="207">
        <f t="shared" si="4"/>
        <v>3664.7984600000545</v>
      </c>
    </row>
    <row r="13" spans="1:73" ht="15.6" x14ac:dyDescent="0.3">
      <c r="A13" s="201" t="s">
        <v>12</v>
      </c>
      <c r="B13" s="182">
        <v>2.2770000000000001</v>
      </c>
      <c r="C13" s="182">
        <v>4.6500000000000004</v>
      </c>
      <c r="D13" s="182">
        <v>46.5</v>
      </c>
      <c r="E13" s="182">
        <v>0</v>
      </c>
      <c r="F13" s="182">
        <v>0</v>
      </c>
      <c r="G13" s="182">
        <v>703.80000000000007</v>
      </c>
      <c r="H13" s="182">
        <v>0</v>
      </c>
      <c r="I13" s="182">
        <v>0</v>
      </c>
      <c r="J13" s="182">
        <v>579.60000000009313</v>
      </c>
      <c r="K13" s="182">
        <v>2.2770000000000001</v>
      </c>
      <c r="L13" s="182">
        <v>7.8660000000000005</v>
      </c>
      <c r="M13" s="182">
        <v>18.423000000000002</v>
      </c>
      <c r="N13" s="182">
        <v>39.122999999999998</v>
      </c>
      <c r="O13" s="182">
        <v>16.767000000000003</v>
      </c>
      <c r="P13" s="202">
        <v>1.6560000000000001</v>
      </c>
      <c r="Q13" s="182">
        <v>22.977</v>
      </c>
      <c r="R13" s="197">
        <v>6.96</v>
      </c>
      <c r="S13" s="182">
        <v>1731</v>
      </c>
      <c r="T13" s="182">
        <v>69.600000000034925</v>
      </c>
      <c r="U13" s="182">
        <v>0</v>
      </c>
      <c r="V13" s="197">
        <v>60.991999999999997</v>
      </c>
      <c r="W13" s="182">
        <v>78.06</v>
      </c>
      <c r="X13" s="197">
        <v>18.079999999999998</v>
      </c>
      <c r="Y13" s="197">
        <v>56.832000000000001</v>
      </c>
      <c r="Z13" s="197">
        <v>25.2</v>
      </c>
      <c r="AA13" s="197">
        <v>21.84</v>
      </c>
      <c r="AB13" s="182">
        <v>21.648</v>
      </c>
      <c r="AC13" s="182">
        <v>0.624</v>
      </c>
      <c r="AD13" s="182">
        <v>14.076000000000001</v>
      </c>
      <c r="AE13" s="182">
        <v>24.426000000000002</v>
      </c>
      <c r="AF13" s="182">
        <v>6.0030000000000001</v>
      </c>
      <c r="AG13" s="197">
        <v>17.82</v>
      </c>
      <c r="AH13" s="197">
        <v>98.352000000000004</v>
      </c>
      <c r="AI13" s="182">
        <v>6.6239999999999997</v>
      </c>
      <c r="AJ13" s="182">
        <v>12.816000000000001</v>
      </c>
      <c r="AK13" s="182">
        <v>0.51200000000000001</v>
      </c>
      <c r="AL13" s="182">
        <v>41.423999999999999</v>
      </c>
      <c r="AM13" s="182">
        <v>51.984000000000002</v>
      </c>
      <c r="AN13" s="182">
        <v>0</v>
      </c>
      <c r="AO13" s="197">
        <v>0</v>
      </c>
      <c r="AP13" s="197">
        <v>102.42</v>
      </c>
      <c r="AQ13" s="182">
        <v>40.08</v>
      </c>
      <c r="AR13" s="182">
        <v>58.199999999999996</v>
      </c>
      <c r="AS13" s="182">
        <v>6.048</v>
      </c>
      <c r="AT13" s="182">
        <v>4.3470000000000004</v>
      </c>
      <c r="AU13" s="182">
        <v>6.4169999999999998</v>
      </c>
      <c r="AV13" s="182">
        <v>5.7960000000000003</v>
      </c>
      <c r="AW13" s="182">
        <v>21.279600000000002</v>
      </c>
      <c r="AX13" s="182">
        <v>3.3120000000000003</v>
      </c>
      <c r="AY13" s="182">
        <v>13.9932</v>
      </c>
      <c r="AZ13" s="182">
        <v>6.0237000000000007</v>
      </c>
      <c r="BA13" s="182">
        <v>0</v>
      </c>
      <c r="BB13" s="182">
        <v>16.8705</v>
      </c>
      <c r="BC13" s="182">
        <v>0</v>
      </c>
      <c r="BD13" s="202">
        <v>13.9932</v>
      </c>
      <c r="BE13" s="182">
        <v>16.270199999999999</v>
      </c>
      <c r="BF13" s="182">
        <v>0</v>
      </c>
      <c r="BG13" s="182">
        <v>1.0350000000000001</v>
      </c>
      <c r="BH13" s="202">
        <v>1.4490000000000001</v>
      </c>
      <c r="BI13" s="202">
        <v>2.4840000000000004</v>
      </c>
      <c r="BJ13" s="182">
        <v>13.959999999999999</v>
      </c>
      <c r="BK13" s="197">
        <v>15.68</v>
      </c>
      <c r="BL13" s="197">
        <v>49.392000000000003</v>
      </c>
      <c r="BM13" s="182">
        <v>9.3149999999999995</v>
      </c>
      <c r="BN13" s="202">
        <v>17.595000000000002</v>
      </c>
      <c r="BO13" s="203">
        <v>7.0380000000000003</v>
      </c>
      <c r="BP13" s="207">
        <f t="shared" si="0"/>
        <v>2426.7000000001281</v>
      </c>
      <c r="BQ13" s="207">
        <f t="shared" si="1"/>
        <v>1759.6034999999999</v>
      </c>
      <c r="BR13" s="207">
        <f t="shared" si="2"/>
        <v>57.483899999999991</v>
      </c>
      <c r="BS13" s="207">
        <f t="shared" si="3"/>
        <v>4243.7874000001284</v>
      </c>
      <c r="BT13" s="207">
        <v>0</v>
      </c>
      <c r="BU13" s="207">
        <f t="shared" si="4"/>
        <v>4243.7874000001284</v>
      </c>
    </row>
    <row r="14" spans="1:73" ht="15.6" x14ac:dyDescent="0.3">
      <c r="A14" s="201" t="s">
        <v>13</v>
      </c>
      <c r="B14" s="182">
        <v>3.2788800000000005</v>
      </c>
      <c r="C14" s="182">
        <v>5.34</v>
      </c>
      <c r="D14" s="182">
        <v>40.200000000004366</v>
      </c>
      <c r="E14" s="182">
        <v>0</v>
      </c>
      <c r="F14" s="182">
        <v>0</v>
      </c>
      <c r="G14" s="182">
        <v>947.23200000000008</v>
      </c>
      <c r="H14" s="182">
        <v>0</v>
      </c>
      <c r="I14" s="182">
        <v>0</v>
      </c>
      <c r="J14" s="182">
        <v>666</v>
      </c>
      <c r="K14" s="182">
        <v>1.0929600000000002</v>
      </c>
      <c r="L14" s="182">
        <v>6.3756000000000004</v>
      </c>
      <c r="M14" s="182">
        <v>20.40192</v>
      </c>
      <c r="N14" s="182">
        <v>23.316479999999999</v>
      </c>
      <c r="O14" s="182">
        <v>7.4685599999999992</v>
      </c>
      <c r="P14" s="202">
        <v>0.91080000000000028</v>
      </c>
      <c r="Q14" s="182">
        <v>18.580320000000004</v>
      </c>
      <c r="R14" s="197">
        <v>8.64</v>
      </c>
      <c r="S14" s="182">
        <v>2027.3999999994412</v>
      </c>
      <c r="T14" s="182">
        <v>98.400000000008731</v>
      </c>
      <c r="U14" s="182">
        <v>0</v>
      </c>
      <c r="V14" s="197">
        <v>61.887999999999998</v>
      </c>
      <c r="W14" s="182">
        <v>82.5</v>
      </c>
      <c r="X14" s="197">
        <v>19.04</v>
      </c>
      <c r="Y14" s="197">
        <v>57.816000000000003</v>
      </c>
      <c r="Z14" s="197">
        <v>36.68</v>
      </c>
      <c r="AA14" s="197">
        <v>25.92</v>
      </c>
      <c r="AB14" s="182">
        <v>23.376000000000001</v>
      </c>
      <c r="AC14" s="182">
        <v>5.3760000000000003</v>
      </c>
      <c r="AD14" s="182">
        <v>20.766240000000003</v>
      </c>
      <c r="AE14" s="182">
        <v>38.617919999999998</v>
      </c>
      <c r="AF14" s="182">
        <v>4.3718400000000006</v>
      </c>
      <c r="AG14" s="197">
        <v>16.956</v>
      </c>
      <c r="AH14" s="197">
        <v>104.16</v>
      </c>
      <c r="AI14" s="182">
        <v>8.016</v>
      </c>
      <c r="AJ14" s="182">
        <v>11.448</v>
      </c>
      <c r="AK14" s="182">
        <v>1.2640000000000002</v>
      </c>
      <c r="AL14" s="182">
        <v>41.856000000000002</v>
      </c>
      <c r="AM14" s="182">
        <v>57.695999999999998</v>
      </c>
      <c r="AN14" s="182">
        <v>0</v>
      </c>
      <c r="AO14" s="197">
        <v>0</v>
      </c>
      <c r="AP14" s="197">
        <v>109.14</v>
      </c>
      <c r="AQ14" s="182">
        <v>51.552</v>
      </c>
      <c r="AR14" s="182">
        <v>70.8</v>
      </c>
      <c r="AS14" s="182">
        <v>6.3680000000000003</v>
      </c>
      <c r="AT14" s="182">
        <v>3.0967200000000004</v>
      </c>
      <c r="AU14" s="182">
        <v>4.1896800000000001</v>
      </c>
      <c r="AV14" s="182">
        <v>3.8253599999999999</v>
      </c>
      <c r="AW14" s="182">
        <v>15.884352000000002</v>
      </c>
      <c r="AX14" s="182">
        <v>2.5502400000000001</v>
      </c>
      <c r="AY14" s="182">
        <v>10.401336000000002</v>
      </c>
      <c r="AZ14" s="182">
        <v>5.6833920000000004</v>
      </c>
      <c r="BA14" s="182">
        <v>0</v>
      </c>
      <c r="BB14" s="182">
        <v>12.550824000000002</v>
      </c>
      <c r="BC14" s="182">
        <v>0</v>
      </c>
      <c r="BD14" s="202">
        <v>11.749320000000001</v>
      </c>
      <c r="BE14" s="182">
        <v>13.224816000000001</v>
      </c>
      <c r="BF14" s="182">
        <v>0</v>
      </c>
      <c r="BG14" s="182">
        <v>0.72863999999999995</v>
      </c>
      <c r="BH14" s="202">
        <v>0.91080000000000028</v>
      </c>
      <c r="BI14" s="202">
        <v>2.0037600000000002</v>
      </c>
      <c r="BJ14" s="182">
        <v>12.46</v>
      </c>
      <c r="BK14" s="197">
        <v>19.04</v>
      </c>
      <c r="BL14" s="197">
        <v>53.088000000000001</v>
      </c>
      <c r="BM14" s="182">
        <v>6.1934400000000007</v>
      </c>
      <c r="BN14" s="202">
        <v>8.9258400000000009</v>
      </c>
      <c r="BO14" s="203">
        <v>3.8253599999999999</v>
      </c>
      <c r="BP14" s="207">
        <f t="shared" si="0"/>
        <v>2831.9999999994543</v>
      </c>
      <c r="BQ14" s="207">
        <f t="shared" si="1"/>
        <v>2044.1303599999999</v>
      </c>
      <c r="BR14" s="207">
        <f t="shared" si="2"/>
        <v>44.447040000000008</v>
      </c>
      <c r="BS14" s="207">
        <f t="shared" si="3"/>
        <v>4920.5773999994544</v>
      </c>
      <c r="BT14" s="207">
        <v>0</v>
      </c>
      <c r="BU14" s="207">
        <f t="shared" si="4"/>
        <v>4920.5773999994544</v>
      </c>
    </row>
    <row r="15" spans="1:73" ht="15.6" x14ac:dyDescent="0.3">
      <c r="A15" s="201" t="s">
        <v>14</v>
      </c>
      <c r="B15" s="182">
        <v>3.3534000000000002</v>
      </c>
      <c r="C15" s="182">
        <v>4.8899999999999997</v>
      </c>
      <c r="D15" s="182">
        <v>48.300000000017462</v>
      </c>
      <c r="E15" s="182">
        <v>0</v>
      </c>
      <c r="F15" s="182">
        <v>0</v>
      </c>
      <c r="G15" s="182">
        <v>968.7600000000001</v>
      </c>
      <c r="H15" s="182">
        <v>0</v>
      </c>
      <c r="I15" s="182">
        <v>0</v>
      </c>
      <c r="J15" s="182">
        <v>743.04000000003725</v>
      </c>
      <c r="K15" s="182">
        <v>1.1178000000000001</v>
      </c>
      <c r="L15" s="182">
        <v>6.5205000000000002</v>
      </c>
      <c r="M15" s="182">
        <v>20.865600000000001</v>
      </c>
      <c r="N15" s="182">
        <v>23.846400000000003</v>
      </c>
      <c r="O15" s="182">
        <v>7.6383000000000001</v>
      </c>
      <c r="P15" s="202">
        <v>0.93150000000000011</v>
      </c>
      <c r="Q15" s="182">
        <v>19.002600000000001</v>
      </c>
      <c r="R15" s="197">
        <v>8.4600000000000009</v>
      </c>
      <c r="S15" s="182">
        <v>2515.8000000016764</v>
      </c>
      <c r="T15" s="182">
        <v>119.40000000000873</v>
      </c>
      <c r="U15" s="182">
        <v>0</v>
      </c>
      <c r="V15" s="197">
        <v>68.384</v>
      </c>
      <c r="W15" s="182">
        <v>85.97999999999999</v>
      </c>
      <c r="X15" s="197">
        <v>16.82</v>
      </c>
      <c r="Y15" s="197">
        <v>63.12</v>
      </c>
      <c r="Z15" s="197">
        <v>46.08</v>
      </c>
      <c r="AA15" s="197">
        <v>31.92</v>
      </c>
      <c r="AB15" s="182">
        <v>24.96</v>
      </c>
      <c r="AC15" s="182">
        <v>12.047999999999998</v>
      </c>
      <c r="AD15" s="182">
        <v>21.238200000000003</v>
      </c>
      <c r="AE15" s="182">
        <v>39.49560000000001</v>
      </c>
      <c r="AF15" s="182">
        <v>4.4712000000000005</v>
      </c>
      <c r="AG15" s="197">
        <v>16.512</v>
      </c>
      <c r="AH15" s="197">
        <v>118.896</v>
      </c>
      <c r="AI15" s="182">
        <v>7.7919999999999998</v>
      </c>
      <c r="AJ15" s="182">
        <v>12.216000000000001</v>
      </c>
      <c r="AK15" s="182">
        <v>3.7919999999999998</v>
      </c>
      <c r="AL15" s="182">
        <v>42.096000000000004</v>
      </c>
      <c r="AM15" s="182">
        <v>57.216000000000001</v>
      </c>
      <c r="AN15" s="182">
        <v>0</v>
      </c>
      <c r="AO15" s="197">
        <v>0</v>
      </c>
      <c r="AP15" s="197">
        <v>103.8</v>
      </c>
      <c r="AQ15" s="182">
        <v>57.023999999999994</v>
      </c>
      <c r="AR15" s="182">
        <v>69.779999999999987</v>
      </c>
      <c r="AS15" s="182">
        <v>7.4239999999999995</v>
      </c>
      <c r="AT15" s="182">
        <v>3.1671</v>
      </c>
      <c r="AU15" s="182">
        <v>4.2849000000000004</v>
      </c>
      <c r="AV15" s="182">
        <v>3.9123000000000006</v>
      </c>
      <c r="AW15" s="182">
        <v>16.245360000000005</v>
      </c>
      <c r="AX15" s="182">
        <v>2.6082000000000001</v>
      </c>
      <c r="AY15" s="182">
        <v>10.637730000000001</v>
      </c>
      <c r="AZ15" s="182">
        <v>5.8125600000000004</v>
      </c>
      <c r="BA15" s="182">
        <v>0</v>
      </c>
      <c r="BB15" s="182">
        <v>12.836070000000001</v>
      </c>
      <c r="BC15" s="182">
        <v>0</v>
      </c>
      <c r="BD15" s="202">
        <v>12.016350000000001</v>
      </c>
      <c r="BE15" s="182">
        <v>13.525380000000002</v>
      </c>
      <c r="BF15" s="182">
        <v>0</v>
      </c>
      <c r="BG15" s="182">
        <v>0.74520000000000008</v>
      </c>
      <c r="BH15" s="202">
        <v>0.93150000000000011</v>
      </c>
      <c r="BI15" s="202">
        <v>2.0493000000000001</v>
      </c>
      <c r="BJ15" s="182">
        <v>13.02</v>
      </c>
      <c r="BK15" s="197">
        <v>17.28</v>
      </c>
      <c r="BL15" s="197">
        <v>57.311999999999998</v>
      </c>
      <c r="BM15" s="182">
        <v>6.3342000000000001</v>
      </c>
      <c r="BN15" s="202">
        <v>9.1287000000000003</v>
      </c>
      <c r="BO15" s="203">
        <v>3.9123000000000006</v>
      </c>
      <c r="BP15" s="207">
        <f t="shared" si="0"/>
        <v>3426.5400000017398</v>
      </c>
      <c r="BQ15" s="207">
        <f t="shared" si="1"/>
        <v>2126.7530499999989</v>
      </c>
      <c r="BR15" s="207">
        <f t="shared" si="2"/>
        <v>45.457200000000007</v>
      </c>
      <c r="BS15" s="207">
        <f t="shared" si="3"/>
        <v>5598.750250001739</v>
      </c>
      <c r="BT15" s="207">
        <v>0</v>
      </c>
      <c r="BU15" s="207">
        <f t="shared" si="4"/>
        <v>5598.750250001739</v>
      </c>
    </row>
    <row r="16" spans="1:73" ht="15.6" x14ac:dyDescent="0.3">
      <c r="A16" s="201" t="s">
        <v>15</v>
      </c>
      <c r="B16" s="182">
        <v>3.5396999999999998</v>
      </c>
      <c r="C16" s="182">
        <v>6.0449999999999999</v>
      </c>
      <c r="D16" s="182">
        <v>42.600000000013097</v>
      </c>
      <c r="E16" s="182">
        <v>0</v>
      </c>
      <c r="F16" s="182">
        <v>0</v>
      </c>
      <c r="G16" s="182">
        <v>1022.58</v>
      </c>
      <c r="H16" s="182">
        <v>0</v>
      </c>
      <c r="I16" s="182">
        <v>0</v>
      </c>
      <c r="J16" s="182">
        <v>740.8800000003539</v>
      </c>
      <c r="K16" s="182">
        <v>1.1798999999999999</v>
      </c>
      <c r="L16" s="182">
        <v>6.8827499999999997</v>
      </c>
      <c r="M16" s="182">
        <v>22.024799999999999</v>
      </c>
      <c r="N16" s="182">
        <v>25.171199999999999</v>
      </c>
      <c r="O16" s="182">
        <v>8.0626499999999997</v>
      </c>
      <c r="P16" s="202">
        <v>0.98325000000000007</v>
      </c>
      <c r="Q16" s="182">
        <v>20.058299999999999</v>
      </c>
      <c r="R16" s="197">
        <v>10.02</v>
      </c>
      <c r="S16" s="182">
        <v>2670.6000000005588</v>
      </c>
      <c r="T16" s="182">
        <v>127.19999999998254</v>
      </c>
      <c r="U16" s="182">
        <v>0</v>
      </c>
      <c r="V16" s="197">
        <v>67.007999999999996</v>
      </c>
      <c r="W16" s="182">
        <v>90.3</v>
      </c>
      <c r="X16" s="197">
        <v>16</v>
      </c>
      <c r="Y16" s="197">
        <v>53.88</v>
      </c>
      <c r="Z16" s="197">
        <v>46.32</v>
      </c>
      <c r="AA16" s="197">
        <v>31.968</v>
      </c>
      <c r="AB16" s="182">
        <v>25.632000000000001</v>
      </c>
      <c r="AC16" s="182">
        <v>4.5599999999999996</v>
      </c>
      <c r="AD16" s="182">
        <v>22.418099999999999</v>
      </c>
      <c r="AE16" s="182">
        <v>41.689799999999998</v>
      </c>
      <c r="AF16" s="182">
        <v>4.7195999999999998</v>
      </c>
      <c r="AG16" s="197">
        <v>13.944000000000001</v>
      </c>
      <c r="AH16" s="197">
        <v>102.864</v>
      </c>
      <c r="AI16" s="182">
        <v>7.4720000000000013</v>
      </c>
      <c r="AJ16" s="182">
        <v>14.064</v>
      </c>
      <c r="AK16" s="182">
        <v>4.2720000000000002</v>
      </c>
      <c r="AL16" s="182">
        <v>44.783999999999999</v>
      </c>
      <c r="AM16" s="182">
        <v>49.872</v>
      </c>
      <c r="AN16" s="182">
        <v>0</v>
      </c>
      <c r="AO16" s="197">
        <v>0</v>
      </c>
      <c r="AP16" s="197">
        <v>103.02</v>
      </c>
      <c r="AQ16" s="182">
        <v>51.648000000000003</v>
      </c>
      <c r="AR16" s="182">
        <v>70.319999999999993</v>
      </c>
      <c r="AS16" s="182">
        <v>8.6399999999999988</v>
      </c>
      <c r="AT16" s="182">
        <v>3.3430499999999999</v>
      </c>
      <c r="AU16" s="182">
        <v>4.5229499999999998</v>
      </c>
      <c r="AV16" s="182">
        <v>4.1296499999999998</v>
      </c>
      <c r="AW16" s="182">
        <v>17.147880000000001</v>
      </c>
      <c r="AX16" s="182">
        <v>2.7530999999999999</v>
      </c>
      <c r="AY16" s="182">
        <v>11.228715000000001</v>
      </c>
      <c r="AZ16" s="182">
        <v>6.1354800000000003</v>
      </c>
      <c r="BA16" s="182">
        <v>0</v>
      </c>
      <c r="BB16" s="182">
        <v>13.549185000000001</v>
      </c>
      <c r="BC16" s="182">
        <v>0</v>
      </c>
      <c r="BD16" s="202">
        <v>12.683925000000002</v>
      </c>
      <c r="BE16" s="182">
        <v>14.276789999999998</v>
      </c>
      <c r="BF16" s="182">
        <v>0</v>
      </c>
      <c r="BG16" s="182">
        <v>0.78659999999999997</v>
      </c>
      <c r="BH16" s="202">
        <v>0.98325000000000007</v>
      </c>
      <c r="BI16" s="202">
        <v>2.1631499999999999</v>
      </c>
      <c r="BJ16" s="182">
        <v>12.7</v>
      </c>
      <c r="BK16" s="197">
        <v>17.440000000000001</v>
      </c>
      <c r="BL16" s="197">
        <v>60.768000000000001</v>
      </c>
      <c r="BM16" s="182">
        <v>6.6860999999999997</v>
      </c>
      <c r="BN16" s="202">
        <v>9.6358499999999996</v>
      </c>
      <c r="BO16" s="203">
        <v>4.1296499999999998</v>
      </c>
      <c r="BP16" s="207">
        <f t="shared" si="0"/>
        <v>3581.2800000009083</v>
      </c>
      <c r="BQ16" s="207">
        <f t="shared" si="1"/>
        <v>2159.0237750000001</v>
      </c>
      <c r="BR16" s="207">
        <f t="shared" si="2"/>
        <v>47.982600000000005</v>
      </c>
      <c r="BS16" s="207">
        <f t="shared" si="3"/>
        <v>5788.2863750009083</v>
      </c>
      <c r="BT16" s="207">
        <v>0</v>
      </c>
      <c r="BU16" s="207">
        <f t="shared" si="4"/>
        <v>5788.2863750009083</v>
      </c>
    </row>
    <row r="17" spans="1:73" ht="15.6" x14ac:dyDescent="0.3">
      <c r="A17" s="201" t="s">
        <v>16</v>
      </c>
      <c r="B17" s="182">
        <v>3.7260000000000004</v>
      </c>
      <c r="C17" s="182">
        <v>9.5850000000000009</v>
      </c>
      <c r="D17" s="182">
        <v>39.599999999991269</v>
      </c>
      <c r="E17" s="182">
        <v>0</v>
      </c>
      <c r="F17" s="182">
        <v>0</v>
      </c>
      <c r="G17" s="182">
        <v>1076.4000000000001</v>
      </c>
      <c r="H17" s="182">
        <v>0</v>
      </c>
      <c r="I17" s="182">
        <v>0</v>
      </c>
      <c r="J17" s="182">
        <v>706.32000000029802</v>
      </c>
      <c r="K17" s="182">
        <v>1.2420000000000002</v>
      </c>
      <c r="L17" s="182">
        <v>7.245000000000001</v>
      </c>
      <c r="M17" s="182">
        <v>23.184000000000001</v>
      </c>
      <c r="N17" s="182">
        <v>26.496000000000002</v>
      </c>
      <c r="O17" s="182">
        <v>8.4870000000000001</v>
      </c>
      <c r="P17" s="202">
        <v>1.0350000000000001</v>
      </c>
      <c r="Q17" s="182">
        <v>21.114000000000001</v>
      </c>
      <c r="R17" s="197">
        <v>10.14</v>
      </c>
      <c r="S17" s="182">
        <v>2781.6000000005588</v>
      </c>
      <c r="T17" s="182">
        <v>133.19999999998254</v>
      </c>
      <c r="U17" s="182">
        <v>0</v>
      </c>
      <c r="V17" s="197">
        <v>70.08</v>
      </c>
      <c r="W17" s="182">
        <v>91.2</v>
      </c>
      <c r="X17" s="197">
        <v>14.02</v>
      </c>
      <c r="Y17" s="197">
        <v>50.231999999999999</v>
      </c>
      <c r="Z17" s="197">
        <v>47.92</v>
      </c>
      <c r="AA17" s="197">
        <v>31.968</v>
      </c>
      <c r="AB17" s="182">
        <v>23.856000000000002</v>
      </c>
      <c r="AC17" s="182">
        <v>3.552</v>
      </c>
      <c r="AD17" s="182">
        <v>23.598000000000003</v>
      </c>
      <c r="AE17" s="182">
        <v>43.884000000000007</v>
      </c>
      <c r="AF17" s="182">
        <v>4.9680000000000009</v>
      </c>
      <c r="AG17" s="197">
        <v>12.504</v>
      </c>
      <c r="AH17" s="197">
        <v>100.608</v>
      </c>
      <c r="AI17" s="182">
        <v>7.3120000000000012</v>
      </c>
      <c r="AJ17" s="182">
        <v>12.983999999999998</v>
      </c>
      <c r="AK17" s="182">
        <v>4.4479999999999995</v>
      </c>
      <c r="AL17" s="182">
        <v>47.231999999999999</v>
      </c>
      <c r="AM17" s="182">
        <v>64.415999999999997</v>
      </c>
      <c r="AN17" s="182">
        <v>0</v>
      </c>
      <c r="AO17" s="197">
        <v>0</v>
      </c>
      <c r="AP17" s="197">
        <v>103.14</v>
      </c>
      <c r="AQ17" s="182">
        <v>58.655999999999999</v>
      </c>
      <c r="AR17" s="182">
        <v>68.339999999999989</v>
      </c>
      <c r="AS17" s="182">
        <v>8.2240000000000002</v>
      </c>
      <c r="AT17" s="182">
        <v>3.5190000000000001</v>
      </c>
      <c r="AU17" s="182">
        <v>4.7610000000000001</v>
      </c>
      <c r="AV17" s="182">
        <v>4.3470000000000004</v>
      </c>
      <c r="AW17" s="182">
        <v>18.0504</v>
      </c>
      <c r="AX17" s="182">
        <v>2.8980000000000001</v>
      </c>
      <c r="AY17" s="182">
        <v>11.819700000000001</v>
      </c>
      <c r="AZ17" s="182">
        <v>6.4584000000000001</v>
      </c>
      <c r="BA17" s="182">
        <v>0</v>
      </c>
      <c r="BB17" s="182">
        <v>14.262300000000002</v>
      </c>
      <c r="BC17" s="182">
        <v>0</v>
      </c>
      <c r="BD17" s="202">
        <v>13.351500000000001</v>
      </c>
      <c r="BE17" s="182">
        <v>15.0282</v>
      </c>
      <c r="BF17" s="182">
        <v>0</v>
      </c>
      <c r="BG17" s="182">
        <v>0.82800000000000007</v>
      </c>
      <c r="BH17" s="202">
        <v>1.0350000000000001</v>
      </c>
      <c r="BI17" s="202">
        <v>2.2770000000000001</v>
      </c>
      <c r="BJ17" s="182">
        <v>12.64</v>
      </c>
      <c r="BK17" s="197">
        <v>18.079999999999998</v>
      </c>
      <c r="BL17" s="197">
        <v>68.543999999999997</v>
      </c>
      <c r="BM17" s="182">
        <v>7.0380000000000003</v>
      </c>
      <c r="BN17" s="202">
        <v>10.143000000000001</v>
      </c>
      <c r="BO17" s="203">
        <v>4.3470000000000004</v>
      </c>
      <c r="BP17" s="207">
        <f t="shared" si="0"/>
        <v>3660.7200000008306</v>
      </c>
      <c r="BQ17" s="207">
        <f t="shared" si="1"/>
        <v>2250.7155000000002</v>
      </c>
      <c r="BR17" s="207">
        <f t="shared" si="2"/>
        <v>50.50800000000001</v>
      </c>
      <c r="BS17" s="207">
        <f t="shared" si="3"/>
        <v>5961.9435000008307</v>
      </c>
      <c r="BT17" s="207">
        <v>0</v>
      </c>
      <c r="BU17" s="207">
        <f t="shared" si="4"/>
        <v>5961.9435000008307</v>
      </c>
    </row>
    <row r="18" spans="1:73" ht="15.6" x14ac:dyDescent="0.3">
      <c r="A18" s="201" t="s">
        <v>17</v>
      </c>
      <c r="B18" s="182">
        <v>3.7632600000000003</v>
      </c>
      <c r="C18" s="182">
        <v>9.3149999999999995</v>
      </c>
      <c r="D18" s="182">
        <v>36.300000000017462</v>
      </c>
      <c r="E18" s="182">
        <v>0</v>
      </c>
      <c r="F18" s="182">
        <v>0</v>
      </c>
      <c r="G18" s="182">
        <v>1087.164</v>
      </c>
      <c r="H18" s="182">
        <v>0</v>
      </c>
      <c r="I18" s="182">
        <v>0</v>
      </c>
      <c r="J18" s="182">
        <v>702</v>
      </c>
      <c r="K18" s="182">
        <v>1.2544200000000001</v>
      </c>
      <c r="L18" s="182">
        <v>7.3174500000000018</v>
      </c>
      <c r="M18" s="182">
        <v>23.415840000000003</v>
      </c>
      <c r="N18" s="182">
        <v>26.760960000000001</v>
      </c>
      <c r="O18" s="182">
        <v>8.5718700000000023</v>
      </c>
      <c r="P18" s="202">
        <v>1.04535</v>
      </c>
      <c r="Q18" s="182">
        <v>21.325140000000001</v>
      </c>
      <c r="R18" s="197">
        <v>9.1199999999999992</v>
      </c>
      <c r="S18" s="182">
        <v>2748.000000001397</v>
      </c>
      <c r="T18" s="182">
        <v>113.39999999996508</v>
      </c>
      <c r="U18" s="182">
        <v>0</v>
      </c>
      <c r="V18" s="197">
        <v>63.712000000000003</v>
      </c>
      <c r="W18" s="182">
        <v>89.339999999999989</v>
      </c>
      <c r="X18" s="197">
        <v>15.66</v>
      </c>
      <c r="Y18" s="197">
        <v>49.92</v>
      </c>
      <c r="Z18" s="197">
        <v>42.16</v>
      </c>
      <c r="AA18" s="197">
        <v>33.119999999999997</v>
      </c>
      <c r="AB18" s="182">
        <v>28.272000000000002</v>
      </c>
      <c r="AC18" s="182">
        <v>6.9120000000000008</v>
      </c>
      <c r="AD18" s="182">
        <v>23.833980000000004</v>
      </c>
      <c r="AE18" s="182">
        <v>44.322840000000006</v>
      </c>
      <c r="AF18" s="182">
        <v>5.0176800000000004</v>
      </c>
      <c r="AG18" s="197">
        <v>14.772</v>
      </c>
      <c r="AH18" s="197">
        <v>108.48</v>
      </c>
      <c r="AI18" s="182">
        <v>6.976</v>
      </c>
      <c r="AJ18" s="182">
        <v>11.736000000000001</v>
      </c>
      <c r="AK18" s="182">
        <v>4.1760000000000002</v>
      </c>
      <c r="AL18" s="182">
        <v>45.696000000000005</v>
      </c>
      <c r="AM18" s="182">
        <v>68.927999999999997</v>
      </c>
      <c r="AN18" s="182">
        <v>0</v>
      </c>
      <c r="AO18" s="197">
        <v>0</v>
      </c>
      <c r="AP18" s="197">
        <v>95.22</v>
      </c>
      <c r="AQ18" s="182">
        <v>41.760000000000005</v>
      </c>
      <c r="AR18" s="182">
        <v>70.8</v>
      </c>
      <c r="AS18" s="182">
        <v>7.84</v>
      </c>
      <c r="AT18" s="182">
        <v>3.5541900000000006</v>
      </c>
      <c r="AU18" s="182">
        <v>4.8086100000000007</v>
      </c>
      <c r="AV18" s="182">
        <v>4.3904700000000005</v>
      </c>
      <c r="AW18" s="182">
        <v>18.230904000000002</v>
      </c>
      <c r="AX18" s="182">
        <v>2.9269800000000004</v>
      </c>
      <c r="AY18" s="182">
        <v>11.937897000000001</v>
      </c>
      <c r="AZ18" s="182">
        <v>6.5229840000000001</v>
      </c>
      <c r="BA18" s="182">
        <v>0</v>
      </c>
      <c r="BB18" s="182">
        <v>14.404923000000002</v>
      </c>
      <c r="BC18" s="182">
        <v>0</v>
      </c>
      <c r="BD18" s="202">
        <v>13.485015000000001</v>
      </c>
      <c r="BE18" s="182">
        <v>15.178481999999999</v>
      </c>
      <c r="BF18" s="182">
        <v>0</v>
      </c>
      <c r="BG18" s="182">
        <v>0.83628000000000002</v>
      </c>
      <c r="BH18" s="202">
        <v>1.04535</v>
      </c>
      <c r="BI18" s="202">
        <v>2.2997700000000001</v>
      </c>
      <c r="BJ18" s="182">
        <v>16.66</v>
      </c>
      <c r="BK18" s="197">
        <v>18.655999999999999</v>
      </c>
      <c r="BL18" s="197">
        <v>70.896000000000001</v>
      </c>
      <c r="BM18" s="182">
        <v>7.1083800000000013</v>
      </c>
      <c r="BN18" s="202">
        <v>10.244430000000001</v>
      </c>
      <c r="BO18" s="203">
        <v>4.3904700000000005</v>
      </c>
      <c r="BP18" s="207">
        <f t="shared" si="0"/>
        <v>3599.7000000013795</v>
      </c>
      <c r="BQ18" s="207">
        <f t="shared" si="1"/>
        <v>2254.2718450000002</v>
      </c>
      <c r="BR18" s="207">
        <f t="shared" si="2"/>
        <v>51.013080000000009</v>
      </c>
      <c r="BS18" s="207">
        <f t="shared" si="3"/>
        <v>5904.9849250013795</v>
      </c>
      <c r="BT18" s="207">
        <v>0</v>
      </c>
      <c r="BU18" s="207">
        <f t="shared" si="4"/>
        <v>5904.9849250013795</v>
      </c>
    </row>
    <row r="19" spans="1:73" ht="15.6" x14ac:dyDescent="0.3">
      <c r="A19" s="201" t="s">
        <v>18</v>
      </c>
      <c r="B19" s="182">
        <v>3.3534000000000002</v>
      </c>
      <c r="C19" s="182">
        <v>6.45</v>
      </c>
      <c r="D19" s="182">
        <v>43.799999999995634</v>
      </c>
      <c r="E19" s="182">
        <v>0</v>
      </c>
      <c r="F19" s="182">
        <v>0</v>
      </c>
      <c r="G19" s="182">
        <v>968.7600000000001</v>
      </c>
      <c r="H19" s="182">
        <v>0</v>
      </c>
      <c r="I19" s="182">
        <v>0</v>
      </c>
      <c r="J19" s="182">
        <v>701.28000000026077</v>
      </c>
      <c r="K19" s="182">
        <v>1.1178000000000001</v>
      </c>
      <c r="L19" s="182">
        <v>6.5205000000000002</v>
      </c>
      <c r="M19" s="182">
        <v>20.865600000000001</v>
      </c>
      <c r="N19" s="182">
        <v>23.846400000000003</v>
      </c>
      <c r="O19" s="182">
        <v>7.6383000000000001</v>
      </c>
      <c r="P19" s="202">
        <v>0.93150000000000011</v>
      </c>
      <c r="Q19" s="182">
        <v>19.002600000000001</v>
      </c>
      <c r="R19" s="197">
        <v>7.77</v>
      </c>
      <c r="S19" s="182">
        <v>2643.000000001397</v>
      </c>
      <c r="T19" s="182">
        <v>66.600000000034925</v>
      </c>
      <c r="U19" s="182">
        <v>0</v>
      </c>
      <c r="V19" s="197">
        <v>63.488</v>
      </c>
      <c r="W19" s="182">
        <v>93.600000000000009</v>
      </c>
      <c r="X19" s="197">
        <v>14.84</v>
      </c>
      <c r="Y19" s="197">
        <v>54.576000000000001</v>
      </c>
      <c r="Z19" s="197">
        <v>50.76</v>
      </c>
      <c r="AA19" s="197">
        <v>32.783999999999999</v>
      </c>
      <c r="AB19" s="182">
        <v>28.991999999999997</v>
      </c>
      <c r="AC19" s="182">
        <v>5.088000000000001</v>
      </c>
      <c r="AD19" s="182">
        <v>21.238200000000003</v>
      </c>
      <c r="AE19" s="182">
        <v>39.49560000000001</v>
      </c>
      <c r="AF19" s="182">
        <v>4.4712000000000005</v>
      </c>
      <c r="AG19" s="197">
        <v>15.456</v>
      </c>
      <c r="AH19" s="197">
        <v>93.552000000000007</v>
      </c>
      <c r="AI19" s="182">
        <v>6.8959999999999999</v>
      </c>
      <c r="AJ19" s="182">
        <v>10.92</v>
      </c>
      <c r="AK19" s="182">
        <v>4.3520000000000003</v>
      </c>
      <c r="AL19" s="182">
        <v>44.88</v>
      </c>
      <c r="AM19" s="182">
        <v>67.007999999999996</v>
      </c>
      <c r="AN19" s="182">
        <v>0</v>
      </c>
      <c r="AO19" s="197">
        <v>0</v>
      </c>
      <c r="AP19" s="197">
        <v>83.22</v>
      </c>
      <c r="AQ19" s="182">
        <v>57.263999999999996</v>
      </c>
      <c r="AR19" s="182">
        <v>76.56</v>
      </c>
      <c r="AS19" s="182">
        <v>11.360000000000001</v>
      </c>
      <c r="AT19" s="182">
        <v>3.1671</v>
      </c>
      <c r="AU19" s="182">
        <v>4.2849000000000004</v>
      </c>
      <c r="AV19" s="182">
        <v>3.9123000000000006</v>
      </c>
      <c r="AW19" s="182">
        <v>16.245360000000005</v>
      </c>
      <c r="AX19" s="182">
        <v>2.6082000000000001</v>
      </c>
      <c r="AY19" s="182">
        <v>10.637730000000001</v>
      </c>
      <c r="AZ19" s="182">
        <v>5.8125600000000004</v>
      </c>
      <c r="BA19" s="182">
        <v>0</v>
      </c>
      <c r="BB19" s="182">
        <v>12.836070000000001</v>
      </c>
      <c r="BC19" s="182">
        <v>0</v>
      </c>
      <c r="BD19" s="202">
        <v>12.016350000000001</v>
      </c>
      <c r="BE19" s="182">
        <v>13.525380000000002</v>
      </c>
      <c r="BF19" s="182">
        <v>0</v>
      </c>
      <c r="BG19" s="182">
        <v>0.74520000000000008</v>
      </c>
      <c r="BH19" s="202">
        <v>0.93150000000000011</v>
      </c>
      <c r="BI19" s="202">
        <v>2.0493000000000001</v>
      </c>
      <c r="BJ19" s="182">
        <v>13.82</v>
      </c>
      <c r="BK19" s="197">
        <v>18.111999999999998</v>
      </c>
      <c r="BL19" s="197">
        <v>73.296000000000006</v>
      </c>
      <c r="BM19" s="182">
        <v>6.3342000000000001</v>
      </c>
      <c r="BN19" s="202">
        <v>9.1287000000000003</v>
      </c>
      <c r="BO19" s="203">
        <v>3.9123000000000006</v>
      </c>
      <c r="BP19" s="207">
        <f t="shared" si="0"/>
        <v>3454.6800000016883</v>
      </c>
      <c r="BQ19" s="207">
        <f t="shared" si="1"/>
        <v>2114.9750499999996</v>
      </c>
      <c r="BR19" s="207">
        <f t="shared" si="2"/>
        <v>45.457200000000007</v>
      </c>
      <c r="BS19" s="207">
        <f t="shared" si="3"/>
        <v>5615.1122500016872</v>
      </c>
      <c r="BT19" s="207">
        <v>0</v>
      </c>
      <c r="BU19" s="207">
        <f t="shared" si="4"/>
        <v>5615.1122500016872</v>
      </c>
    </row>
    <row r="20" spans="1:73" ht="15.6" x14ac:dyDescent="0.3">
      <c r="A20" s="201" t="s">
        <v>19</v>
      </c>
      <c r="B20" s="182">
        <v>3.7260000000000004</v>
      </c>
      <c r="C20" s="182">
        <v>4.7549999999999999</v>
      </c>
      <c r="D20" s="182">
        <v>48.000000000021828</v>
      </c>
      <c r="E20" s="182">
        <v>0</v>
      </c>
      <c r="F20" s="182">
        <v>0</v>
      </c>
      <c r="G20" s="182">
        <v>1076.4000000000001</v>
      </c>
      <c r="H20" s="182">
        <v>0</v>
      </c>
      <c r="I20" s="182">
        <v>0</v>
      </c>
      <c r="J20" s="182">
        <v>689.04000000003725</v>
      </c>
      <c r="K20" s="182">
        <v>1.2420000000000002</v>
      </c>
      <c r="L20" s="182">
        <v>7.245000000000001</v>
      </c>
      <c r="M20" s="182">
        <v>23.184000000000001</v>
      </c>
      <c r="N20" s="182">
        <v>26.496000000000002</v>
      </c>
      <c r="O20" s="182">
        <v>8.4870000000000001</v>
      </c>
      <c r="P20" s="202">
        <v>1.0350000000000001</v>
      </c>
      <c r="Q20" s="182">
        <v>21.114000000000001</v>
      </c>
      <c r="R20" s="197">
        <v>10.41</v>
      </c>
      <c r="S20" s="182">
        <v>2706.6000000005588</v>
      </c>
      <c r="T20" s="182">
        <v>111</v>
      </c>
      <c r="U20" s="182">
        <v>0</v>
      </c>
      <c r="V20" s="197">
        <v>62.56</v>
      </c>
      <c r="W20" s="182">
        <v>96.960000000000008</v>
      </c>
      <c r="X20" s="197">
        <v>14.36</v>
      </c>
      <c r="Y20" s="197">
        <v>31.367999999999999</v>
      </c>
      <c r="Z20" s="197">
        <v>48.52</v>
      </c>
      <c r="AA20" s="197">
        <v>32.207999999999998</v>
      </c>
      <c r="AB20" s="182">
        <v>22.655999999999999</v>
      </c>
      <c r="AC20" s="182">
        <v>4.08</v>
      </c>
      <c r="AD20" s="182">
        <v>23.598000000000003</v>
      </c>
      <c r="AE20" s="182">
        <v>43.884000000000007</v>
      </c>
      <c r="AF20" s="182">
        <v>4.9680000000000009</v>
      </c>
      <c r="AG20" s="197">
        <v>15.9</v>
      </c>
      <c r="AH20" s="197">
        <v>89.135999999999996</v>
      </c>
      <c r="AI20" s="182">
        <v>7.6160000000000005</v>
      </c>
      <c r="AJ20" s="182">
        <v>11.448000000000002</v>
      </c>
      <c r="AK20" s="182">
        <v>4.2560000000000002</v>
      </c>
      <c r="AL20" s="182">
        <v>48.576000000000001</v>
      </c>
      <c r="AM20" s="182">
        <v>62.304000000000002</v>
      </c>
      <c r="AN20" s="182">
        <v>0</v>
      </c>
      <c r="AO20" s="197">
        <v>0</v>
      </c>
      <c r="AP20" s="197">
        <v>77.16</v>
      </c>
      <c r="AQ20" s="182">
        <v>52.56</v>
      </c>
      <c r="AR20" s="182">
        <v>73.2</v>
      </c>
      <c r="AS20" s="182">
        <v>14.207999999999998</v>
      </c>
      <c r="AT20" s="182">
        <v>3.5190000000000001</v>
      </c>
      <c r="AU20" s="182">
        <v>4.7610000000000001</v>
      </c>
      <c r="AV20" s="182">
        <v>4.3470000000000004</v>
      </c>
      <c r="AW20" s="182">
        <v>18.0504</v>
      </c>
      <c r="AX20" s="182">
        <v>2.8980000000000001</v>
      </c>
      <c r="AY20" s="182">
        <v>11.819700000000001</v>
      </c>
      <c r="AZ20" s="182">
        <v>6.4584000000000001</v>
      </c>
      <c r="BA20" s="182">
        <v>0</v>
      </c>
      <c r="BB20" s="182">
        <v>14.262300000000002</v>
      </c>
      <c r="BC20" s="182">
        <v>0</v>
      </c>
      <c r="BD20" s="202">
        <v>13.351500000000001</v>
      </c>
      <c r="BE20" s="182">
        <v>15.0282</v>
      </c>
      <c r="BF20" s="182">
        <v>0</v>
      </c>
      <c r="BG20" s="182">
        <v>0.82800000000000007</v>
      </c>
      <c r="BH20" s="202">
        <v>1.0350000000000001</v>
      </c>
      <c r="BI20" s="202">
        <v>2.2770000000000001</v>
      </c>
      <c r="BJ20" s="182">
        <v>14.44</v>
      </c>
      <c r="BK20" s="197">
        <v>19.071999999999999</v>
      </c>
      <c r="BL20" s="197">
        <v>72.912000000000006</v>
      </c>
      <c r="BM20" s="182">
        <v>7.0380000000000003</v>
      </c>
      <c r="BN20" s="202">
        <v>10.143000000000001</v>
      </c>
      <c r="BO20" s="203">
        <v>4.3470000000000004</v>
      </c>
      <c r="BP20" s="207">
        <f t="shared" si="0"/>
        <v>3554.6400000006179</v>
      </c>
      <c r="BQ20" s="207">
        <f t="shared" si="1"/>
        <v>2201.6995000000006</v>
      </c>
      <c r="BR20" s="207">
        <f t="shared" si="2"/>
        <v>50.50800000000001</v>
      </c>
      <c r="BS20" s="207">
        <f t="shared" si="3"/>
        <v>5806.8475000006183</v>
      </c>
      <c r="BT20" s="207">
        <v>0</v>
      </c>
      <c r="BU20" s="207">
        <f t="shared" si="4"/>
        <v>5806.8475000006183</v>
      </c>
    </row>
    <row r="21" spans="1:73" ht="15.6" x14ac:dyDescent="0.3">
      <c r="A21" s="201" t="s">
        <v>20</v>
      </c>
      <c r="B21" s="182">
        <v>3.83778</v>
      </c>
      <c r="C21" s="182">
        <v>4.5750000000000011</v>
      </c>
      <c r="D21" s="182">
        <v>42.900000000008731</v>
      </c>
      <c r="E21" s="182">
        <v>0</v>
      </c>
      <c r="F21" s="182">
        <v>0</v>
      </c>
      <c r="G21" s="182">
        <v>1108.6920000000002</v>
      </c>
      <c r="H21" s="182">
        <v>0</v>
      </c>
      <c r="I21" s="182">
        <v>0</v>
      </c>
      <c r="J21" s="182">
        <v>653.04000000003725</v>
      </c>
      <c r="K21" s="182">
        <v>1.2792600000000001</v>
      </c>
      <c r="L21" s="182">
        <v>7.4623500000000007</v>
      </c>
      <c r="M21" s="182">
        <v>23.879520000000003</v>
      </c>
      <c r="N21" s="182">
        <v>27.290880000000005</v>
      </c>
      <c r="O21" s="182">
        <v>8.7416100000000014</v>
      </c>
      <c r="P21" s="202">
        <v>1.0660500000000002</v>
      </c>
      <c r="Q21" s="182">
        <v>21.747420000000002</v>
      </c>
      <c r="R21" s="197">
        <v>11.34</v>
      </c>
      <c r="S21" s="182">
        <v>2547</v>
      </c>
      <c r="T21" s="182">
        <v>59.400000000052387</v>
      </c>
      <c r="U21" s="182">
        <v>0</v>
      </c>
      <c r="V21" s="197">
        <v>72</v>
      </c>
      <c r="W21" s="182">
        <v>92.699999999999989</v>
      </c>
      <c r="X21" s="197">
        <v>11.7</v>
      </c>
      <c r="Y21" s="197">
        <v>23.616</v>
      </c>
      <c r="Z21" s="197">
        <v>44.52</v>
      </c>
      <c r="AA21" s="197">
        <v>32.159999999999997</v>
      </c>
      <c r="AB21" s="182">
        <v>24.432000000000002</v>
      </c>
      <c r="AC21" s="182">
        <v>2.016</v>
      </c>
      <c r="AD21" s="182">
        <v>24.305940000000003</v>
      </c>
      <c r="AE21" s="182">
        <v>45.200520000000004</v>
      </c>
      <c r="AF21" s="182">
        <v>5.1170400000000003</v>
      </c>
      <c r="AG21" s="197">
        <v>11.412000000000001</v>
      </c>
      <c r="AH21" s="197">
        <v>80.975999999999999</v>
      </c>
      <c r="AI21" s="182">
        <v>6.7839999999999998</v>
      </c>
      <c r="AJ21" s="182">
        <v>11.712</v>
      </c>
      <c r="AK21" s="182">
        <v>4.5279999999999996</v>
      </c>
      <c r="AL21" s="182">
        <v>48.480000000000004</v>
      </c>
      <c r="AM21" s="182">
        <v>64.224000000000004</v>
      </c>
      <c r="AN21" s="182">
        <v>0</v>
      </c>
      <c r="AO21" s="197">
        <v>0</v>
      </c>
      <c r="AP21" s="197">
        <v>74.88</v>
      </c>
      <c r="AQ21" s="182">
        <v>53.616</v>
      </c>
      <c r="AR21" s="182">
        <v>71.100000000000009</v>
      </c>
      <c r="AS21" s="182">
        <v>9.4720000000000013</v>
      </c>
      <c r="AT21" s="182">
        <v>3.6245700000000003</v>
      </c>
      <c r="AU21" s="182">
        <v>4.903830000000001</v>
      </c>
      <c r="AV21" s="182">
        <v>4.4774099999999999</v>
      </c>
      <c r="AW21" s="182">
        <v>18.591912000000004</v>
      </c>
      <c r="AX21" s="182">
        <v>2.9849400000000004</v>
      </c>
      <c r="AY21" s="182">
        <v>12.174291000000002</v>
      </c>
      <c r="AZ21" s="182">
        <v>6.652152000000001</v>
      </c>
      <c r="BA21" s="182">
        <v>0</v>
      </c>
      <c r="BB21" s="182">
        <v>14.690169000000004</v>
      </c>
      <c r="BC21" s="182">
        <v>0</v>
      </c>
      <c r="BD21" s="202">
        <v>13.752045000000001</v>
      </c>
      <c r="BE21" s="182">
        <v>15.479046</v>
      </c>
      <c r="BF21" s="182">
        <v>0</v>
      </c>
      <c r="BG21" s="182">
        <v>0.85284000000000015</v>
      </c>
      <c r="BH21" s="202">
        <v>1.0660500000000002</v>
      </c>
      <c r="BI21" s="202">
        <v>2.34531</v>
      </c>
      <c r="BJ21" s="182">
        <v>11.479999999999999</v>
      </c>
      <c r="BK21" s="197">
        <v>18.783999999999999</v>
      </c>
      <c r="BL21" s="197">
        <v>75.504000000000005</v>
      </c>
      <c r="BM21" s="182">
        <v>7.2491400000000006</v>
      </c>
      <c r="BN21" s="202">
        <v>10.447290000000001</v>
      </c>
      <c r="BO21" s="203">
        <v>4.4774099999999999</v>
      </c>
      <c r="BP21" s="207">
        <f t="shared" si="0"/>
        <v>3302.3400000000984</v>
      </c>
      <c r="BQ21" s="207">
        <f t="shared" si="1"/>
        <v>2212.3765350000003</v>
      </c>
      <c r="BR21" s="207">
        <f t="shared" si="2"/>
        <v>52.023240000000001</v>
      </c>
      <c r="BS21" s="207">
        <f t="shared" si="3"/>
        <v>5566.7397750000991</v>
      </c>
      <c r="BT21" s="207">
        <v>0</v>
      </c>
      <c r="BU21" s="207">
        <f t="shared" si="4"/>
        <v>5566.7397750000991</v>
      </c>
    </row>
    <row r="22" spans="1:73" ht="15.6" x14ac:dyDescent="0.3">
      <c r="A22" s="201" t="s">
        <v>21</v>
      </c>
      <c r="B22" s="182">
        <v>3.8750400000000003</v>
      </c>
      <c r="C22" s="182">
        <v>4.5600000000000005</v>
      </c>
      <c r="D22" s="182">
        <v>42</v>
      </c>
      <c r="E22" s="182">
        <v>0</v>
      </c>
      <c r="F22" s="182">
        <v>0</v>
      </c>
      <c r="G22" s="182">
        <v>1119.4560000000001</v>
      </c>
      <c r="H22" s="182">
        <v>0</v>
      </c>
      <c r="I22" s="182">
        <v>0</v>
      </c>
      <c r="J22" s="182">
        <v>643.68000000016764</v>
      </c>
      <c r="K22" s="182">
        <v>1.2916800000000002</v>
      </c>
      <c r="L22" s="182">
        <v>7.5347999999999997</v>
      </c>
      <c r="M22" s="182">
        <v>24.111360000000001</v>
      </c>
      <c r="N22" s="182">
        <v>27.555840000000003</v>
      </c>
      <c r="O22" s="182">
        <v>8.8264800000000001</v>
      </c>
      <c r="P22" s="202">
        <v>1.0764000000000002</v>
      </c>
      <c r="Q22" s="182">
        <v>21.958560000000002</v>
      </c>
      <c r="R22" s="197">
        <v>9.24</v>
      </c>
      <c r="S22" s="182">
        <v>2581.2000000011176</v>
      </c>
      <c r="T22" s="182">
        <v>51.600000000013097</v>
      </c>
      <c r="U22" s="182">
        <v>0</v>
      </c>
      <c r="V22" s="197">
        <v>65.055999999999997</v>
      </c>
      <c r="W22" s="182">
        <v>95.52000000000001</v>
      </c>
      <c r="X22" s="197">
        <v>12.52</v>
      </c>
      <c r="Y22" s="197">
        <v>17.664000000000001</v>
      </c>
      <c r="Z22" s="197">
        <v>46.16</v>
      </c>
      <c r="AA22" s="197">
        <v>33.36</v>
      </c>
      <c r="AB22" s="182">
        <v>22.751999999999999</v>
      </c>
      <c r="AC22" s="182">
        <v>3.6479999999999997</v>
      </c>
      <c r="AD22" s="182">
        <v>24.541920000000001</v>
      </c>
      <c r="AE22" s="182">
        <v>45.639360000000011</v>
      </c>
      <c r="AF22" s="182">
        <v>5.1667200000000006</v>
      </c>
      <c r="AG22" s="197">
        <v>13.08</v>
      </c>
      <c r="AH22" s="197">
        <v>80.495999999999995</v>
      </c>
      <c r="AI22" s="182">
        <v>9.3759999999999994</v>
      </c>
      <c r="AJ22" s="182">
        <v>13.2</v>
      </c>
      <c r="AK22" s="182">
        <v>4.3520000000000003</v>
      </c>
      <c r="AL22" s="182">
        <v>46.223999999999997</v>
      </c>
      <c r="AM22" s="182">
        <v>65.903999999999996</v>
      </c>
      <c r="AN22" s="182">
        <v>0</v>
      </c>
      <c r="AO22" s="197">
        <v>0</v>
      </c>
      <c r="AP22" s="197">
        <v>79.680000000000007</v>
      </c>
      <c r="AQ22" s="182">
        <v>40.032000000000004</v>
      </c>
      <c r="AR22" s="182">
        <v>73.38</v>
      </c>
      <c r="AS22" s="182">
        <v>9.3759999999999994</v>
      </c>
      <c r="AT22" s="182">
        <v>3.6597599999999999</v>
      </c>
      <c r="AU22" s="182">
        <v>4.9514400000000007</v>
      </c>
      <c r="AV22" s="182">
        <v>4.52088</v>
      </c>
      <c r="AW22" s="182">
        <v>18.772416000000003</v>
      </c>
      <c r="AX22" s="182">
        <v>3.0139200000000002</v>
      </c>
      <c r="AY22" s="182">
        <v>12.292488000000001</v>
      </c>
      <c r="AZ22" s="182">
        <v>6.716736</v>
      </c>
      <c r="BA22" s="182">
        <v>0</v>
      </c>
      <c r="BB22" s="182">
        <v>14.832792000000003</v>
      </c>
      <c r="BC22" s="182">
        <v>0</v>
      </c>
      <c r="BD22" s="202">
        <v>13.88556</v>
      </c>
      <c r="BE22" s="182">
        <v>15.629327999999999</v>
      </c>
      <c r="BF22" s="182">
        <v>0</v>
      </c>
      <c r="BG22" s="182">
        <v>0.86112000000000011</v>
      </c>
      <c r="BH22" s="202">
        <v>1.0764000000000002</v>
      </c>
      <c r="BI22" s="202">
        <v>2.3680800000000004</v>
      </c>
      <c r="BJ22" s="182">
        <v>12.24</v>
      </c>
      <c r="BK22" s="197">
        <v>18.815999999999999</v>
      </c>
      <c r="BL22" s="197">
        <v>75.599999999999994</v>
      </c>
      <c r="BM22" s="182">
        <v>7.3195199999999998</v>
      </c>
      <c r="BN22" s="202">
        <v>10.548720000000001</v>
      </c>
      <c r="BO22" s="203">
        <v>4.52088</v>
      </c>
      <c r="BP22" s="207">
        <f t="shared" si="0"/>
        <v>3318.4800000012983</v>
      </c>
      <c r="BQ22" s="207">
        <f t="shared" si="1"/>
        <v>2215.7118799999989</v>
      </c>
      <c r="BR22" s="207">
        <f t="shared" si="2"/>
        <v>52.528320000000001</v>
      </c>
      <c r="BS22" s="207">
        <f t="shared" si="3"/>
        <v>5586.7202000012976</v>
      </c>
      <c r="BT22" s="207">
        <v>0</v>
      </c>
      <c r="BU22" s="207">
        <f t="shared" si="4"/>
        <v>5586.7202000012976</v>
      </c>
    </row>
    <row r="23" spans="1:73" ht="15.6" x14ac:dyDescent="0.3">
      <c r="A23" s="201" t="s">
        <v>22</v>
      </c>
      <c r="B23" s="182">
        <v>3.8005200000000006</v>
      </c>
      <c r="C23" s="182">
        <v>4.8900000000000006</v>
      </c>
      <c r="D23" s="182">
        <v>44.700000000004366</v>
      </c>
      <c r="E23" s="182">
        <v>0</v>
      </c>
      <c r="F23" s="182">
        <v>0</v>
      </c>
      <c r="G23" s="182">
        <v>1097.9280000000001</v>
      </c>
      <c r="H23" s="182">
        <v>0</v>
      </c>
      <c r="I23" s="182">
        <v>0</v>
      </c>
      <c r="J23" s="182">
        <v>637.20000000018626</v>
      </c>
      <c r="K23" s="182">
        <v>1.2668400000000002</v>
      </c>
      <c r="L23" s="182">
        <v>7.3899000000000008</v>
      </c>
      <c r="M23" s="182">
        <v>23.647680000000001</v>
      </c>
      <c r="N23" s="182">
        <v>27.025919999999999</v>
      </c>
      <c r="O23" s="182">
        <v>8.656740000000001</v>
      </c>
      <c r="P23" s="202">
        <v>1.0557000000000001</v>
      </c>
      <c r="Q23" s="182">
        <v>21.536280000000001</v>
      </c>
      <c r="R23" s="197">
        <v>9.81</v>
      </c>
      <c r="S23" s="182">
        <v>2556.000000001397</v>
      </c>
      <c r="T23" s="182">
        <v>47.400000000030559</v>
      </c>
      <c r="U23" s="182">
        <v>0</v>
      </c>
      <c r="V23" s="197">
        <v>74.08</v>
      </c>
      <c r="W23" s="182">
        <v>91.97999999999999</v>
      </c>
      <c r="X23" s="197">
        <v>15.14</v>
      </c>
      <c r="Y23" s="197">
        <v>15.023999999999999</v>
      </c>
      <c r="Z23" s="197">
        <v>44.4</v>
      </c>
      <c r="AA23" s="197">
        <v>30.335999999999999</v>
      </c>
      <c r="AB23" s="182">
        <v>24.095999999999997</v>
      </c>
      <c r="AC23" s="182">
        <v>0.96</v>
      </c>
      <c r="AD23" s="182">
        <v>24.069960000000002</v>
      </c>
      <c r="AE23" s="182">
        <v>44.761680000000005</v>
      </c>
      <c r="AF23" s="182">
        <v>5.0673600000000008</v>
      </c>
      <c r="AG23" s="197">
        <v>16.175999999999998</v>
      </c>
      <c r="AH23" s="197">
        <v>80.975999999999999</v>
      </c>
      <c r="AI23" s="182">
        <v>9.4080000000000013</v>
      </c>
      <c r="AJ23" s="182">
        <v>12.167999999999999</v>
      </c>
      <c r="AK23" s="182">
        <v>4.1760000000000002</v>
      </c>
      <c r="AL23" s="182">
        <v>48.768000000000001</v>
      </c>
      <c r="AM23" s="182">
        <v>64.367999999999995</v>
      </c>
      <c r="AN23" s="182">
        <v>0</v>
      </c>
      <c r="AO23" s="197">
        <v>0</v>
      </c>
      <c r="AP23" s="197">
        <v>77.88</v>
      </c>
      <c r="AQ23" s="182">
        <v>20.687999999999999</v>
      </c>
      <c r="AR23" s="182">
        <v>76.08</v>
      </c>
      <c r="AS23" s="182">
        <v>8.1280000000000001</v>
      </c>
      <c r="AT23" s="182">
        <v>3.5893800000000002</v>
      </c>
      <c r="AU23" s="182">
        <v>4.8562200000000004</v>
      </c>
      <c r="AV23" s="182">
        <v>4.4339400000000007</v>
      </c>
      <c r="AW23" s="182">
        <v>18.411408000000002</v>
      </c>
      <c r="AX23" s="182">
        <v>2.9559600000000001</v>
      </c>
      <c r="AY23" s="182">
        <v>12.056094000000002</v>
      </c>
      <c r="AZ23" s="182">
        <v>6.5875680000000001</v>
      </c>
      <c r="BA23" s="182">
        <v>0</v>
      </c>
      <c r="BB23" s="182">
        <v>14.547546000000004</v>
      </c>
      <c r="BC23" s="182">
        <v>0</v>
      </c>
      <c r="BD23" s="202">
        <v>13.618530000000002</v>
      </c>
      <c r="BE23" s="182">
        <v>15.328763999999998</v>
      </c>
      <c r="BF23" s="182">
        <v>0</v>
      </c>
      <c r="BG23" s="182">
        <v>0.84455999999999998</v>
      </c>
      <c r="BH23" s="202">
        <v>1.0557000000000001</v>
      </c>
      <c r="BI23" s="202">
        <v>2.3225400000000005</v>
      </c>
      <c r="BJ23" s="182">
        <v>12.76</v>
      </c>
      <c r="BK23" s="197">
        <v>18.175999999999998</v>
      </c>
      <c r="BL23" s="197">
        <v>76.176000000000002</v>
      </c>
      <c r="BM23" s="182">
        <v>7.1787600000000005</v>
      </c>
      <c r="BN23" s="202">
        <v>10.345860000000002</v>
      </c>
      <c r="BO23" s="203">
        <v>4.4339400000000007</v>
      </c>
      <c r="BP23" s="207">
        <f t="shared" si="0"/>
        <v>3285.3000000016182</v>
      </c>
      <c r="BQ23" s="207">
        <f t="shared" si="1"/>
        <v>2173.8991899999992</v>
      </c>
      <c r="BR23" s="207">
        <f t="shared" si="2"/>
        <v>51.518160000000009</v>
      </c>
      <c r="BS23" s="207">
        <f t="shared" si="3"/>
        <v>5510.717350001617</v>
      </c>
      <c r="BT23" s="207">
        <v>0</v>
      </c>
      <c r="BU23" s="207">
        <f t="shared" si="4"/>
        <v>5510.717350001617</v>
      </c>
    </row>
    <row r="24" spans="1:73" ht="15.6" x14ac:dyDescent="0.3">
      <c r="A24" s="201" t="s">
        <v>23</v>
      </c>
      <c r="B24" s="182">
        <v>3.7260000000000004</v>
      </c>
      <c r="C24" s="182">
        <v>5.0100000000000007</v>
      </c>
      <c r="D24" s="182">
        <v>46.500000000021828</v>
      </c>
      <c r="E24" s="182">
        <v>0</v>
      </c>
      <c r="F24" s="182">
        <v>0</v>
      </c>
      <c r="G24" s="182">
        <v>1076.4000000000001</v>
      </c>
      <c r="H24" s="182">
        <v>0</v>
      </c>
      <c r="I24" s="182">
        <v>0</v>
      </c>
      <c r="J24" s="182">
        <v>661.68000000016764</v>
      </c>
      <c r="K24" s="182">
        <v>1.2420000000000002</v>
      </c>
      <c r="L24" s="182">
        <v>7.245000000000001</v>
      </c>
      <c r="M24" s="182">
        <v>23.184000000000001</v>
      </c>
      <c r="N24" s="182">
        <v>26.496000000000002</v>
      </c>
      <c r="O24" s="182">
        <v>8.4870000000000001</v>
      </c>
      <c r="P24" s="202">
        <v>1.0350000000000001</v>
      </c>
      <c r="Q24" s="182">
        <v>21.114000000000001</v>
      </c>
      <c r="R24" s="197">
        <v>10.77</v>
      </c>
      <c r="S24" s="182">
        <v>2500.1999999997206</v>
      </c>
      <c r="T24" s="182">
        <v>57.000000000043656</v>
      </c>
      <c r="U24" s="182">
        <v>0</v>
      </c>
      <c r="V24" s="197">
        <v>74.08</v>
      </c>
      <c r="W24" s="182">
        <v>94.14</v>
      </c>
      <c r="X24" s="197">
        <v>18.38</v>
      </c>
      <c r="Y24" s="197">
        <v>14.352</v>
      </c>
      <c r="Z24" s="197">
        <v>37.799999999999997</v>
      </c>
      <c r="AA24" s="197">
        <v>33.456000000000003</v>
      </c>
      <c r="AB24" s="182">
        <v>25.919999999999998</v>
      </c>
      <c r="AC24" s="182">
        <v>0.432</v>
      </c>
      <c r="AD24" s="182">
        <v>23.598000000000003</v>
      </c>
      <c r="AE24" s="182">
        <v>43.884000000000007</v>
      </c>
      <c r="AF24" s="182">
        <v>4.9680000000000009</v>
      </c>
      <c r="AG24" s="197">
        <v>20.628</v>
      </c>
      <c r="AH24" s="197">
        <v>90.191999999999993</v>
      </c>
      <c r="AI24" s="182">
        <v>9.4559999999999995</v>
      </c>
      <c r="AJ24" s="182">
        <v>13.247999999999999</v>
      </c>
      <c r="AK24" s="182">
        <v>3.76</v>
      </c>
      <c r="AL24" s="182">
        <v>49.823999999999998</v>
      </c>
      <c r="AM24" s="182">
        <v>67.968000000000004</v>
      </c>
      <c r="AN24" s="182">
        <v>0</v>
      </c>
      <c r="AO24" s="197">
        <v>0</v>
      </c>
      <c r="AP24" s="197">
        <v>86.82</v>
      </c>
      <c r="AQ24" s="182">
        <v>9.5039999999999996</v>
      </c>
      <c r="AR24" s="182">
        <v>79.56</v>
      </c>
      <c r="AS24" s="182">
        <v>11.712</v>
      </c>
      <c r="AT24" s="182">
        <v>3.5190000000000001</v>
      </c>
      <c r="AU24" s="182">
        <v>4.7610000000000001</v>
      </c>
      <c r="AV24" s="182">
        <v>4.3470000000000004</v>
      </c>
      <c r="AW24" s="182">
        <v>18.0504</v>
      </c>
      <c r="AX24" s="182">
        <v>2.8980000000000001</v>
      </c>
      <c r="AY24" s="182">
        <v>11.819700000000001</v>
      </c>
      <c r="AZ24" s="182">
        <v>6.4584000000000001</v>
      </c>
      <c r="BA24" s="182">
        <v>0</v>
      </c>
      <c r="BB24" s="182">
        <v>14.262300000000002</v>
      </c>
      <c r="BC24" s="182">
        <v>0</v>
      </c>
      <c r="BD24" s="202">
        <v>13.351500000000001</v>
      </c>
      <c r="BE24" s="182">
        <v>15.0282</v>
      </c>
      <c r="BF24" s="182">
        <v>0</v>
      </c>
      <c r="BG24" s="182">
        <v>0.82800000000000007</v>
      </c>
      <c r="BH24" s="202">
        <v>1.0350000000000001</v>
      </c>
      <c r="BI24" s="202">
        <v>2.2770000000000001</v>
      </c>
      <c r="BJ24" s="182">
        <v>14.180000000000001</v>
      </c>
      <c r="BK24" s="197">
        <v>17.440000000000001</v>
      </c>
      <c r="BL24" s="197">
        <v>69.647999999999996</v>
      </c>
      <c r="BM24" s="182">
        <v>7.0380000000000003</v>
      </c>
      <c r="BN24" s="202">
        <v>10.143000000000001</v>
      </c>
      <c r="BO24" s="203">
        <v>4.3470000000000004</v>
      </c>
      <c r="BP24" s="207">
        <f t="shared" si="0"/>
        <v>3265.3799999999537</v>
      </c>
      <c r="BQ24" s="207">
        <f t="shared" si="1"/>
        <v>2169.3145000000004</v>
      </c>
      <c r="BR24" s="207">
        <f t="shared" si="2"/>
        <v>50.50800000000001</v>
      </c>
      <c r="BS24" s="207">
        <f t="shared" si="3"/>
        <v>5485.2024999999539</v>
      </c>
      <c r="BT24" s="207">
        <v>0</v>
      </c>
      <c r="BU24" s="207">
        <f t="shared" si="4"/>
        <v>5485.2024999999539</v>
      </c>
    </row>
    <row r="25" spans="1:73" ht="15.6" x14ac:dyDescent="0.3">
      <c r="A25" s="201" t="s">
        <v>24</v>
      </c>
      <c r="B25" s="182">
        <v>4.0986000000000002</v>
      </c>
      <c r="C25" s="182">
        <v>5.34</v>
      </c>
      <c r="D25" s="182">
        <v>59.700000000026193</v>
      </c>
      <c r="E25" s="182">
        <v>0</v>
      </c>
      <c r="F25" s="182">
        <v>0</v>
      </c>
      <c r="G25" s="182">
        <v>1184.0400000000004</v>
      </c>
      <c r="H25" s="182">
        <v>0</v>
      </c>
      <c r="I25" s="182">
        <v>0</v>
      </c>
      <c r="J25" s="182">
        <v>663.84000000031665</v>
      </c>
      <c r="K25" s="182">
        <v>1.3662000000000003</v>
      </c>
      <c r="L25" s="182">
        <v>7.9695000000000009</v>
      </c>
      <c r="M25" s="182">
        <v>25.502400000000005</v>
      </c>
      <c r="N25" s="182">
        <v>29.145600000000009</v>
      </c>
      <c r="O25" s="182">
        <v>9.335700000000001</v>
      </c>
      <c r="P25" s="202">
        <v>1.1385000000000001</v>
      </c>
      <c r="Q25" s="182">
        <v>23.2254</v>
      </c>
      <c r="R25" s="197">
        <v>11.85</v>
      </c>
      <c r="S25" s="182">
        <v>2506.8000000002794</v>
      </c>
      <c r="T25" s="182">
        <v>43.799999999995634</v>
      </c>
      <c r="U25" s="182">
        <v>0</v>
      </c>
      <c r="V25" s="197">
        <v>85.376000000000005</v>
      </c>
      <c r="W25" s="182">
        <v>101.94</v>
      </c>
      <c r="X25" s="197">
        <v>21.92</v>
      </c>
      <c r="Y25" s="197">
        <v>15.792</v>
      </c>
      <c r="Z25" s="197">
        <v>32.92</v>
      </c>
      <c r="AA25" s="197">
        <v>34.944000000000003</v>
      </c>
      <c r="AB25" s="182">
        <v>24.768000000000001</v>
      </c>
      <c r="AC25" s="182">
        <v>0.72</v>
      </c>
      <c r="AD25" s="182">
        <v>25.957800000000002</v>
      </c>
      <c r="AE25" s="182">
        <v>48.272400000000005</v>
      </c>
      <c r="AF25" s="182">
        <v>5.4648000000000012</v>
      </c>
      <c r="AG25" s="197">
        <v>13.74</v>
      </c>
      <c r="AH25" s="197">
        <v>87.744</v>
      </c>
      <c r="AI25" s="182">
        <v>9.52</v>
      </c>
      <c r="AJ25" s="182">
        <v>17.231999999999999</v>
      </c>
      <c r="AK25" s="182">
        <v>3.9359999999999999</v>
      </c>
      <c r="AL25" s="182">
        <v>53.664000000000001</v>
      </c>
      <c r="AM25" s="182">
        <v>75.12</v>
      </c>
      <c r="AN25" s="182">
        <v>0</v>
      </c>
      <c r="AO25" s="197">
        <v>0</v>
      </c>
      <c r="AP25" s="197">
        <v>95.28</v>
      </c>
      <c r="AQ25" s="182">
        <v>8.1119999999999983</v>
      </c>
      <c r="AR25" s="182">
        <v>79.44</v>
      </c>
      <c r="AS25" s="182">
        <v>11.167999999999999</v>
      </c>
      <c r="AT25" s="182">
        <v>3.8709000000000011</v>
      </c>
      <c r="AU25" s="182">
        <v>5.2371000000000008</v>
      </c>
      <c r="AV25" s="182">
        <v>4.7817000000000007</v>
      </c>
      <c r="AW25" s="182">
        <v>19.855440000000005</v>
      </c>
      <c r="AX25" s="182">
        <v>3.1878000000000006</v>
      </c>
      <c r="AY25" s="182">
        <v>13.001670000000003</v>
      </c>
      <c r="AZ25" s="182">
        <v>7.1042399999999999</v>
      </c>
      <c r="BA25" s="182">
        <v>0</v>
      </c>
      <c r="BB25" s="182">
        <v>15.688530000000004</v>
      </c>
      <c r="BC25" s="182">
        <v>0</v>
      </c>
      <c r="BD25" s="202">
        <v>14.68665</v>
      </c>
      <c r="BE25" s="182">
        <v>16.531019999999998</v>
      </c>
      <c r="BF25" s="182">
        <v>0</v>
      </c>
      <c r="BG25" s="182">
        <v>0.91080000000000028</v>
      </c>
      <c r="BH25" s="202">
        <v>1.1385000000000001</v>
      </c>
      <c r="BI25" s="202">
        <v>2.5047000000000006</v>
      </c>
      <c r="BJ25" s="182">
        <v>13.780000000000001</v>
      </c>
      <c r="BK25" s="197">
        <v>18.911999999999999</v>
      </c>
      <c r="BL25" s="197">
        <v>70.703999999999994</v>
      </c>
      <c r="BM25" s="182">
        <v>7.7418000000000022</v>
      </c>
      <c r="BN25" s="202">
        <v>11.157300000000003</v>
      </c>
      <c r="BO25" s="203">
        <v>4.7817000000000007</v>
      </c>
      <c r="BP25" s="207">
        <f t="shared" si="0"/>
        <v>3274.1400000006179</v>
      </c>
      <c r="BQ25" s="207">
        <f t="shared" si="1"/>
        <v>2336.0599500000008</v>
      </c>
      <c r="BR25" s="207">
        <f t="shared" si="2"/>
        <v>55.558800000000005</v>
      </c>
      <c r="BS25" s="207">
        <f t="shared" si="3"/>
        <v>5665.7587500006184</v>
      </c>
      <c r="BT25" s="207">
        <v>0</v>
      </c>
      <c r="BU25" s="207">
        <f t="shared" si="4"/>
        <v>5665.7587500006184</v>
      </c>
    </row>
    <row r="26" spans="1:73" ht="15.6" x14ac:dyDescent="0.3">
      <c r="A26" s="201" t="s">
        <v>25</v>
      </c>
      <c r="B26" s="182">
        <v>2.4840000000000004</v>
      </c>
      <c r="C26" s="182">
        <v>8.82</v>
      </c>
      <c r="D26" s="182">
        <v>54.900000000052387</v>
      </c>
      <c r="E26" s="182">
        <v>0</v>
      </c>
      <c r="F26" s="182">
        <v>0</v>
      </c>
      <c r="G26" s="182">
        <v>952.2</v>
      </c>
      <c r="H26" s="182">
        <v>0</v>
      </c>
      <c r="I26" s="182">
        <v>0</v>
      </c>
      <c r="J26" s="182">
        <v>682.56000000052154</v>
      </c>
      <c r="K26" s="182">
        <v>1.6560000000000001</v>
      </c>
      <c r="L26" s="182">
        <v>12.006</v>
      </c>
      <c r="M26" s="182">
        <v>26.289000000000001</v>
      </c>
      <c r="N26" s="182">
        <v>61.065000000000012</v>
      </c>
      <c r="O26" s="182">
        <v>23.184000000000001</v>
      </c>
      <c r="P26" s="202">
        <v>3.1050000000000004</v>
      </c>
      <c r="Q26" s="182">
        <v>34.776000000000003</v>
      </c>
      <c r="R26" s="197">
        <v>14.52</v>
      </c>
      <c r="S26" s="182">
        <v>2346.6000000005588</v>
      </c>
      <c r="T26" s="182">
        <v>46.800000000017462</v>
      </c>
      <c r="U26" s="182">
        <v>0</v>
      </c>
      <c r="V26" s="197">
        <v>80.256</v>
      </c>
      <c r="W26" s="182">
        <v>98.88</v>
      </c>
      <c r="X26" s="197">
        <v>22.98</v>
      </c>
      <c r="Y26" s="197">
        <v>16.536000000000001</v>
      </c>
      <c r="Z26" s="197">
        <v>31.88</v>
      </c>
      <c r="AA26" s="197">
        <v>35.231999999999999</v>
      </c>
      <c r="AB26" s="182">
        <v>29.471999999999998</v>
      </c>
      <c r="AC26" s="182">
        <v>0.81600000000000006</v>
      </c>
      <c r="AD26" s="182">
        <v>15.732000000000001</v>
      </c>
      <c r="AE26" s="182">
        <v>37.673999999999999</v>
      </c>
      <c r="AF26" s="182">
        <v>8.4870000000000001</v>
      </c>
      <c r="AG26" s="197">
        <v>17.52</v>
      </c>
      <c r="AH26" s="197">
        <v>94.8</v>
      </c>
      <c r="AI26" s="182">
        <v>8.911999999999999</v>
      </c>
      <c r="AJ26" s="182">
        <v>17.472000000000001</v>
      </c>
      <c r="AK26" s="182">
        <v>3.4399999999999995</v>
      </c>
      <c r="AL26" s="182">
        <v>55.152000000000001</v>
      </c>
      <c r="AM26" s="182">
        <v>85.536000000000016</v>
      </c>
      <c r="AN26" s="182">
        <v>0</v>
      </c>
      <c r="AO26" s="197">
        <v>0</v>
      </c>
      <c r="AP26" s="197">
        <v>93.54</v>
      </c>
      <c r="AQ26" s="182">
        <v>8.2079999999999984</v>
      </c>
      <c r="AR26" s="182">
        <v>77.459999999999994</v>
      </c>
      <c r="AS26" s="182">
        <v>12.096</v>
      </c>
      <c r="AT26" s="182">
        <v>5.7960000000000003</v>
      </c>
      <c r="AU26" s="182">
        <v>9.9360000000000017</v>
      </c>
      <c r="AV26" s="182">
        <v>8.6940000000000008</v>
      </c>
      <c r="AW26" s="182">
        <v>22.397400000000005</v>
      </c>
      <c r="AX26" s="182">
        <v>4.9680000000000009</v>
      </c>
      <c r="AY26" s="182">
        <v>14.8626</v>
      </c>
      <c r="AZ26" s="182">
        <v>9.4392000000000014</v>
      </c>
      <c r="BA26" s="182">
        <v>0</v>
      </c>
      <c r="BB26" s="182">
        <v>21.7971</v>
      </c>
      <c r="BC26" s="182">
        <v>0</v>
      </c>
      <c r="BD26" s="202">
        <v>15.897600000000002</v>
      </c>
      <c r="BE26" s="182">
        <v>18.133199999999999</v>
      </c>
      <c r="BF26" s="182">
        <v>0</v>
      </c>
      <c r="BG26" s="182">
        <v>2.2770000000000001</v>
      </c>
      <c r="BH26" s="202">
        <v>3.1050000000000004</v>
      </c>
      <c r="BI26" s="202">
        <v>3.7260000000000004</v>
      </c>
      <c r="BJ26" s="182">
        <v>15.08</v>
      </c>
      <c r="BK26" s="197">
        <v>20.16</v>
      </c>
      <c r="BL26" s="197">
        <v>70.08</v>
      </c>
      <c r="BM26" s="182">
        <v>12.213000000000001</v>
      </c>
      <c r="BN26" s="202">
        <v>24.219000000000001</v>
      </c>
      <c r="BO26" s="203">
        <v>9.729000000000001</v>
      </c>
      <c r="BP26" s="207">
        <f t="shared" si="0"/>
        <v>3130.8600000011502</v>
      </c>
      <c r="BQ26" s="207">
        <f t="shared" si="1"/>
        <v>2214.3782000000001</v>
      </c>
      <c r="BR26" s="207">
        <f t="shared" si="2"/>
        <v>70.317900000000009</v>
      </c>
      <c r="BS26" s="207">
        <f t="shared" si="3"/>
        <v>5415.5561000011503</v>
      </c>
      <c r="BT26" s="207">
        <v>0</v>
      </c>
      <c r="BU26" s="207">
        <f t="shared" si="4"/>
        <v>5415.5561000011503</v>
      </c>
    </row>
    <row r="27" spans="1:73" ht="15.6" x14ac:dyDescent="0.3">
      <c r="A27" s="201" t="s">
        <v>26</v>
      </c>
      <c r="B27" s="182">
        <v>2.4591599999999998</v>
      </c>
      <c r="C27" s="182">
        <v>9.3149999999999995</v>
      </c>
      <c r="D27" s="182">
        <v>50.400000000008731</v>
      </c>
      <c r="E27" s="182">
        <v>0</v>
      </c>
      <c r="F27" s="182">
        <v>0</v>
      </c>
      <c r="G27" s="182">
        <v>942.67800000000011</v>
      </c>
      <c r="H27" s="182">
        <v>0</v>
      </c>
      <c r="I27" s="182">
        <v>0</v>
      </c>
      <c r="J27" s="182">
        <v>687.60000000009313</v>
      </c>
      <c r="K27" s="182">
        <v>1.6394400000000002</v>
      </c>
      <c r="L27" s="182">
        <v>11.885940000000002</v>
      </c>
      <c r="M27" s="182">
        <v>26.026110000000003</v>
      </c>
      <c r="N27" s="182">
        <v>60.454350000000012</v>
      </c>
      <c r="O27" s="182">
        <v>22.952160000000003</v>
      </c>
      <c r="P27" s="202">
        <v>3.0739500000000004</v>
      </c>
      <c r="Q27" s="182">
        <v>34.428240000000002</v>
      </c>
      <c r="R27" s="197">
        <v>14.85</v>
      </c>
      <c r="S27" s="182">
        <v>2280</v>
      </c>
      <c r="T27" s="182">
        <v>56.400000000008731</v>
      </c>
      <c r="U27" s="182">
        <v>0</v>
      </c>
      <c r="V27" s="197">
        <v>84.48</v>
      </c>
      <c r="W27" s="182">
        <v>101.52</v>
      </c>
      <c r="X27" s="197">
        <v>20.32</v>
      </c>
      <c r="Y27" s="197">
        <v>17.783999999999999</v>
      </c>
      <c r="Z27" s="197">
        <v>34.04</v>
      </c>
      <c r="AA27" s="197">
        <v>36.335999999999999</v>
      </c>
      <c r="AB27" s="182">
        <v>30.336000000000002</v>
      </c>
      <c r="AC27" s="182">
        <v>0.624</v>
      </c>
      <c r="AD27" s="182">
        <v>15.574679999999999</v>
      </c>
      <c r="AE27" s="182">
        <v>37.297260000000001</v>
      </c>
      <c r="AF27" s="182">
        <v>8.4021299999999997</v>
      </c>
      <c r="AG27" s="197">
        <v>23.244</v>
      </c>
      <c r="AH27" s="197">
        <v>104.304</v>
      </c>
      <c r="AI27" s="182">
        <v>10.736000000000001</v>
      </c>
      <c r="AJ27" s="182">
        <v>14.616000000000001</v>
      </c>
      <c r="AK27" s="182">
        <v>0.56000000000000005</v>
      </c>
      <c r="AL27" s="182">
        <v>61.632000000000005</v>
      </c>
      <c r="AM27" s="182">
        <v>82.8</v>
      </c>
      <c r="AN27" s="182">
        <v>0</v>
      </c>
      <c r="AO27" s="197">
        <v>0</v>
      </c>
      <c r="AP27" s="197">
        <v>99.78</v>
      </c>
      <c r="AQ27" s="182">
        <v>7.4879999999999995</v>
      </c>
      <c r="AR27" s="182">
        <v>87.419999999999987</v>
      </c>
      <c r="AS27" s="182">
        <v>11.680000000000001</v>
      </c>
      <c r="AT27" s="182">
        <v>5.7380400000000007</v>
      </c>
      <c r="AU27" s="182">
        <v>9.8366399999999992</v>
      </c>
      <c r="AV27" s="182">
        <v>8.6070600000000006</v>
      </c>
      <c r="AW27" s="182">
        <v>22.173425999999999</v>
      </c>
      <c r="AX27" s="182">
        <v>4.9183199999999996</v>
      </c>
      <c r="AY27" s="182">
        <v>14.713973999999999</v>
      </c>
      <c r="AZ27" s="182">
        <v>9.3448080000000004</v>
      </c>
      <c r="BA27" s="182">
        <v>0</v>
      </c>
      <c r="BB27" s="182">
        <v>21.579129000000002</v>
      </c>
      <c r="BC27" s="182">
        <v>0</v>
      </c>
      <c r="BD27" s="202">
        <v>15.738624</v>
      </c>
      <c r="BE27" s="182">
        <v>17.951868000000001</v>
      </c>
      <c r="BF27" s="182">
        <v>0</v>
      </c>
      <c r="BG27" s="182">
        <v>2.2542300000000002</v>
      </c>
      <c r="BH27" s="202">
        <v>3.0739500000000004</v>
      </c>
      <c r="BI27" s="202">
        <v>3.6887400000000001</v>
      </c>
      <c r="BJ27" s="182">
        <v>18.240000000000002</v>
      </c>
      <c r="BK27" s="197">
        <v>21.248000000000001</v>
      </c>
      <c r="BL27" s="197">
        <v>73.296000000000006</v>
      </c>
      <c r="BM27" s="182">
        <v>12.090870000000001</v>
      </c>
      <c r="BN27" s="202">
        <v>23.976810000000004</v>
      </c>
      <c r="BO27" s="203">
        <v>9.63171</v>
      </c>
      <c r="BP27" s="207">
        <f t="shared" si="0"/>
        <v>3074.4000000001106</v>
      </c>
      <c r="BQ27" s="207">
        <f t="shared" si="1"/>
        <v>2249.2238980000002</v>
      </c>
      <c r="BR27" s="207">
        <f t="shared" si="2"/>
        <v>69.614721000000003</v>
      </c>
      <c r="BS27" s="207">
        <f t="shared" si="3"/>
        <v>5393.2386190001107</v>
      </c>
      <c r="BT27" s="207">
        <v>0</v>
      </c>
      <c r="BU27" s="207">
        <f t="shared" si="4"/>
        <v>5393.2386190001107</v>
      </c>
    </row>
    <row r="28" spans="1:73" ht="15.6" x14ac:dyDescent="0.3">
      <c r="A28" s="201" t="s">
        <v>27</v>
      </c>
      <c r="B28" s="182">
        <v>2.43432</v>
      </c>
      <c r="C28" s="182">
        <v>7.38</v>
      </c>
      <c r="D28" s="182">
        <v>53.700000000026193</v>
      </c>
      <c r="E28" s="182">
        <v>0</v>
      </c>
      <c r="F28" s="182">
        <v>0</v>
      </c>
      <c r="G28" s="182">
        <v>933.15600000000018</v>
      </c>
      <c r="H28" s="182">
        <v>0</v>
      </c>
      <c r="I28" s="182">
        <v>0</v>
      </c>
      <c r="J28" s="182">
        <v>696.24000000022352</v>
      </c>
      <c r="K28" s="182">
        <v>1.6228800000000001</v>
      </c>
      <c r="L28" s="182">
        <v>11.765880000000001</v>
      </c>
      <c r="M28" s="182">
        <v>25.76322</v>
      </c>
      <c r="N28" s="182">
        <v>59.843700000000013</v>
      </c>
      <c r="O28" s="182">
        <v>22.720319999999997</v>
      </c>
      <c r="P28" s="202">
        <v>3.0428999999999999</v>
      </c>
      <c r="Q28" s="182">
        <v>34.080480000000001</v>
      </c>
      <c r="R28" s="197">
        <v>14.1</v>
      </c>
      <c r="S28" s="182">
        <v>2332.8000000002794</v>
      </c>
      <c r="T28" s="182">
        <v>61.200000000026193</v>
      </c>
      <c r="U28" s="182">
        <v>0</v>
      </c>
      <c r="V28" s="197">
        <v>93.12</v>
      </c>
      <c r="W28" s="182">
        <v>109.68</v>
      </c>
      <c r="X28" s="197">
        <v>21.04</v>
      </c>
      <c r="Y28" s="197">
        <v>19.248000000000001</v>
      </c>
      <c r="Z28" s="197">
        <v>34</v>
      </c>
      <c r="AA28" s="197">
        <v>40.223999999999997</v>
      </c>
      <c r="AB28" s="182">
        <v>31.008000000000003</v>
      </c>
      <c r="AC28" s="182">
        <v>0.91200000000000014</v>
      </c>
      <c r="AD28" s="182">
        <v>15.417360000000002</v>
      </c>
      <c r="AE28" s="182">
        <v>36.920519999999996</v>
      </c>
      <c r="AF28" s="182">
        <v>8.317260000000001</v>
      </c>
      <c r="AG28" s="197">
        <v>19.608000000000001</v>
      </c>
      <c r="AH28" s="197">
        <v>105.55200000000001</v>
      </c>
      <c r="AI28" s="182">
        <v>12.911999999999999</v>
      </c>
      <c r="AJ28" s="182">
        <v>18.672000000000001</v>
      </c>
      <c r="AK28" s="182">
        <v>0.7679999999999999</v>
      </c>
      <c r="AL28" s="182">
        <v>62.592000000000006</v>
      </c>
      <c r="AM28" s="182">
        <v>81.11999999999999</v>
      </c>
      <c r="AN28" s="182">
        <v>0</v>
      </c>
      <c r="AO28" s="197">
        <v>0</v>
      </c>
      <c r="AP28" s="197">
        <v>109.62</v>
      </c>
      <c r="AQ28" s="182">
        <v>8.6880000000000006</v>
      </c>
      <c r="AR28" s="182">
        <v>93</v>
      </c>
      <c r="AS28" s="182">
        <v>12.351999999999999</v>
      </c>
      <c r="AT28" s="182">
        <v>5.6800799999999994</v>
      </c>
      <c r="AU28" s="182">
        <v>9.7372800000000002</v>
      </c>
      <c r="AV28" s="182">
        <v>8.5201200000000004</v>
      </c>
      <c r="AW28" s="182">
        <v>21.949452000000001</v>
      </c>
      <c r="AX28" s="182">
        <v>4.8686400000000001</v>
      </c>
      <c r="AY28" s="182">
        <v>14.565347999999998</v>
      </c>
      <c r="AZ28" s="182">
        <v>9.2504160000000013</v>
      </c>
      <c r="BA28" s="182">
        <v>0</v>
      </c>
      <c r="BB28" s="182">
        <v>21.361158</v>
      </c>
      <c r="BC28" s="182">
        <v>0</v>
      </c>
      <c r="BD28" s="202">
        <v>15.579648000000001</v>
      </c>
      <c r="BE28" s="182">
        <v>17.770536</v>
      </c>
      <c r="BF28" s="182">
        <v>0</v>
      </c>
      <c r="BG28" s="182">
        <v>2.2314600000000002</v>
      </c>
      <c r="BH28" s="202">
        <v>3.0428999999999999</v>
      </c>
      <c r="BI28" s="202">
        <v>3.6514799999999998</v>
      </c>
      <c r="BJ28" s="182">
        <v>18.420000000000002</v>
      </c>
      <c r="BK28" s="197">
        <v>21.536000000000001</v>
      </c>
      <c r="BL28" s="197">
        <v>74.688000000000002</v>
      </c>
      <c r="BM28" s="182">
        <v>11.96874</v>
      </c>
      <c r="BN28" s="202">
        <v>23.73462</v>
      </c>
      <c r="BO28" s="203">
        <v>9.5344200000000026</v>
      </c>
      <c r="BP28" s="207">
        <f t="shared" si="0"/>
        <v>3143.9400000005553</v>
      </c>
      <c r="BQ28" s="207">
        <f t="shared" si="1"/>
        <v>2279.8595960000002</v>
      </c>
      <c r="BR28" s="207">
        <f t="shared" si="2"/>
        <v>68.911541999999997</v>
      </c>
      <c r="BS28" s="207">
        <f t="shared" si="3"/>
        <v>5492.7111380005554</v>
      </c>
      <c r="BT28" s="207">
        <v>0</v>
      </c>
      <c r="BU28" s="207">
        <f t="shared" si="4"/>
        <v>5492.7111380005554</v>
      </c>
    </row>
    <row r="29" spans="1:73" ht="15.6" x14ac:dyDescent="0.3">
      <c r="A29" s="201" t="s">
        <v>28</v>
      </c>
      <c r="B29" s="182">
        <v>2.2356000000000003</v>
      </c>
      <c r="C29" s="182">
        <v>6.03</v>
      </c>
      <c r="D29" s="182">
        <v>55.800000000017462</v>
      </c>
      <c r="E29" s="182">
        <v>0</v>
      </c>
      <c r="F29" s="182">
        <v>0</v>
      </c>
      <c r="G29" s="182">
        <v>856.98</v>
      </c>
      <c r="H29" s="182">
        <v>0</v>
      </c>
      <c r="I29" s="182">
        <v>0</v>
      </c>
      <c r="J29" s="182">
        <v>606.96000000042841</v>
      </c>
      <c r="K29" s="182">
        <v>1.4904000000000002</v>
      </c>
      <c r="L29" s="182">
        <v>10.805400000000002</v>
      </c>
      <c r="M29" s="182">
        <v>23.660100000000003</v>
      </c>
      <c r="N29" s="182">
        <v>54.958500000000008</v>
      </c>
      <c r="O29" s="182">
        <v>20.865600000000001</v>
      </c>
      <c r="P29" s="202">
        <v>2.7945000000000002</v>
      </c>
      <c r="Q29" s="182">
        <v>31.298400000000004</v>
      </c>
      <c r="R29" s="197">
        <v>13.14</v>
      </c>
      <c r="S29" s="182">
        <v>2114.4000000008382</v>
      </c>
      <c r="T29" s="182">
        <v>73.800000000017462</v>
      </c>
      <c r="U29" s="182">
        <v>0</v>
      </c>
      <c r="V29" s="197">
        <v>77.343999999999994</v>
      </c>
      <c r="W29" s="182">
        <v>105.89999999999999</v>
      </c>
      <c r="X29" s="197">
        <v>18.920000000000002</v>
      </c>
      <c r="Y29" s="197">
        <v>16.68</v>
      </c>
      <c r="Z29" s="197">
        <v>33.6</v>
      </c>
      <c r="AA29" s="197">
        <v>33.840000000000003</v>
      </c>
      <c r="AB29" s="182">
        <v>31.296000000000003</v>
      </c>
      <c r="AC29" s="182">
        <v>1.056</v>
      </c>
      <c r="AD29" s="182">
        <v>14.158800000000003</v>
      </c>
      <c r="AE29" s="182">
        <v>33.906600000000005</v>
      </c>
      <c r="AF29" s="182">
        <v>7.6383000000000001</v>
      </c>
      <c r="AG29" s="197">
        <v>13.884</v>
      </c>
      <c r="AH29" s="197">
        <v>93.504000000000005</v>
      </c>
      <c r="AI29" s="182">
        <v>10.847999999999999</v>
      </c>
      <c r="AJ29" s="182">
        <v>15.504000000000001</v>
      </c>
      <c r="AK29" s="182">
        <v>1.216</v>
      </c>
      <c r="AL29" s="182">
        <v>54.768000000000001</v>
      </c>
      <c r="AM29" s="182">
        <v>65.855999999999995</v>
      </c>
      <c r="AN29" s="182">
        <v>0</v>
      </c>
      <c r="AO29" s="197">
        <v>0</v>
      </c>
      <c r="AP29" s="197">
        <v>99.48</v>
      </c>
      <c r="AQ29" s="182">
        <v>7.3440000000000003</v>
      </c>
      <c r="AR29" s="182">
        <v>84.66</v>
      </c>
      <c r="AS29" s="182">
        <v>9.4079999999999995</v>
      </c>
      <c r="AT29" s="182">
        <v>5.2164000000000001</v>
      </c>
      <c r="AU29" s="182">
        <v>8.942400000000001</v>
      </c>
      <c r="AV29" s="182">
        <v>7.8246000000000011</v>
      </c>
      <c r="AW29" s="182">
        <v>20.157660000000003</v>
      </c>
      <c r="AX29" s="182">
        <v>4.4712000000000005</v>
      </c>
      <c r="AY29" s="182">
        <v>13.376340000000003</v>
      </c>
      <c r="AZ29" s="182">
        <v>8.4952799999999993</v>
      </c>
      <c r="BA29" s="182">
        <v>0</v>
      </c>
      <c r="BB29" s="182">
        <v>19.61739</v>
      </c>
      <c r="BC29" s="182">
        <v>0</v>
      </c>
      <c r="BD29" s="202">
        <v>14.307840000000002</v>
      </c>
      <c r="BE29" s="182">
        <v>16.319880000000001</v>
      </c>
      <c r="BF29" s="182">
        <v>0</v>
      </c>
      <c r="BG29" s="182">
        <v>2.0493000000000001</v>
      </c>
      <c r="BH29" s="202">
        <v>2.7945000000000002</v>
      </c>
      <c r="BI29" s="202">
        <v>3.3534000000000002</v>
      </c>
      <c r="BJ29" s="182">
        <v>12.7</v>
      </c>
      <c r="BK29" s="197">
        <v>18.367999999999999</v>
      </c>
      <c r="BL29" s="197">
        <v>67.343999999999994</v>
      </c>
      <c r="BM29" s="182">
        <v>10.991700000000002</v>
      </c>
      <c r="BN29" s="202">
        <v>21.7971</v>
      </c>
      <c r="BO29" s="203">
        <v>8.7561000000000018</v>
      </c>
      <c r="BP29" s="207">
        <f t="shared" si="0"/>
        <v>2850.9600000013015</v>
      </c>
      <c r="BQ29" s="207">
        <f t="shared" si="1"/>
        <v>2058.6671799999999</v>
      </c>
      <c r="BR29" s="207">
        <f t="shared" si="2"/>
        <v>63.286110000000001</v>
      </c>
      <c r="BS29" s="207">
        <f t="shared" si="3"/>
        <v>4972.9132900013019</v>
      </c>
      <c r="BT29" s="207">
        <v>0</v>
      </c>
      <c r="BU29" s="207">
        <f t="shared" si="4"/>
        <v>4972.9132900013019</v>
      </c>
    </row>
    <row r="30" spans="1:73" ht="15.6" x14ac:dyDescent="0.3">
      <c r="A30" s="201" t="s">
        <v>29</v>
      </c>
      <c r="B30" s="182">
        <v>1.8878400000000004</v>
      </c>
      <c r="C30" s="182">
        <v>5.25</v>
      </c>
      <c r="D30" s="182">
        <v>48.900000000008731</v>
      </c>
      <c r="E30" s="182">
        <v>0</v>
      </c>
      <c r="F30" s="182">
        <v>0</v>
      </c>
      <c r="G30" s="182">
        <v>723.67200000000003</v>
      </c>
      <c r="H30" s="182">
        <v>0</v>
      </c>
      <c r="I30" s="182">
        <v>0</v>
      </c>
      <c r="J30" s="182">
        <v>515.52000000025146</v>
      </c>
      <c r="K30" s="182">
        <v>1.2585600000000001</v>
      </c>
      <c r="L30" s="182">
        <v>9.1245600000000007</v>
      </c>
      <c r="M30" s="182">
        <v>19.97964</v>
      </c>
      <c r="N30" s="182">
        <v>46.409400000000005</v>
      </c>
      <c r="O30" s="182">
        <v>17.61984</v>
      </c>
      <c r="P30" s="202">
        <v>2.3598000000000003</v>
      </c>
      <c r="Q30" s="182">
        <v>26.429760000000002</v>
      </c>
      <c r="R30" s="197">
        <v>9.2100000000000009</v>
      </c>
      <c r="S30" s="182">
        <v>1735.2000000011176</v>
      </c>
      <c r="T30" s="182">
        <v>75.599999999991269</v>
      </c>
      <c r="U30" s="182">
        <v>0</v>
      </c>
      <c r="V30" s="197">
        <v>64</v>
      </c>
      <c r="W30" s="182">
        <v>91.92</v>
      </c>
      <c r="X30" s="197">
        <v>18.399999999999999</v>
      </c>
      <c r="Y30" s="197">
        <v>14.112</v>
      </c>
      <c r="Z30" s="197">
        <v>26.4</v>
      </c>
      <c r="AA30" s="197">
        <v>25.295999999999999</v>
      </c>
      <c r="AB30" s="182">
        <v>26.352000000000004</v>
      </c>
      <c r="AC30" s="182">
        <v>0.72</v>
      </c>
      <c r="AD30" s="182">
        <v>11.956320000000002</v>
      </c>
      <c r="AE30" s="182">
        <v>28.632240000000003</v>
      </c>
      <c r="AF30" s="182">
        <v>6.4501200000000001</v>
      </c>
      <c r="AG30" s="197">
        <v>9.048</v>
      </c>
      <c r="AH30" s="197">
        <v>72.768000000000001</v>
      </c>
      <c r="AI30" s="182">
        <v>8.5440000000000005</v>
      </c>
      <c r="AJ30" s="182">
        <v>11.088000000000001</v>
      </c>
      <c r="AK30" s="182">
        <v>1.2</v>
      </c>
      <c r="AL30" s="182">
        <v>45.6</v>
      </c>
      <c r="AM30" s="182">
        <v>56.352000000000004</v>
      </c>
      <c r="AN30" s="182">
        <v>0</v>
      </c>
      <c r="AO30" s="197">
        <v>0</v>
      </c>
      <c r="AP30" s="197">
        <v>78</v>
      </c>
      <c r="AQ30" s="182">
        <v>6.3360000000000003</v>
      </c>
      <c r="AR30" s="182">
        <v>68.34</v>
      </c>
      <c r="AS30" s="182">
        <v>6.976</v>
      </c>
      <c r="AT30" s="182">
        <v>4.40496</v>
      </c>
      <c r="AU30" s="182">
        <v>7.5513600000000016</v>
      </c>
      <c r="AV30" s="182">
        <v>6.6074400000000004</v>
      </c>
      <c r="AW30" s="182">
        <v>17.022024000000002</v>
      </c>
      <c r="AX30" s="182">
        <v>3.7756800000000008</v>
      </c>
      <c r="AY30" s="182">
        <v>11.295576000000001</v>
      </c>
      <c r="AZ30" s="182">
        <v>7.1737920000000006</v>
      </c>
      <c r="BA30" s="182">
        <v>0</v>
      </c>
      <c r="BB30" s="182">
        <v>16.565796000000002</v>
      </c>
      <c r="BC30" s="182">
        <v>0</v>
      </c>
      <c r="BD30" s="202">
        <v>12.082176</v>
      </c>
      <c r="BE30" s="182">
        <v>13.781231999999999</v>
      </c>
      <c r="BF30" s="182">
        <v>0</v>
      </c>
      <c r="BG30" s="182">
        <v>1.7305199999999998</v>
      </c>
      <c r="BH30" s="202">
        <v>2.3598000000000003</v>
      </c>
      <c r="BI30" s="202">
        <v>2.8317600000000001</v>
      </c>
      <c r="BJ30" s="182">
        <v>9.2999999999999989</v>
      </c>
      <c r="BK30" s="197">
        <v>15.295999999999999</v>
      </c>
      <c r="BL30" s="197">
        <v>54.24</v>
      </c>
      <c r="BM30" s="182">
        <v>9.2818800000000028</v>
      </c>
      <c r="BN30" s="202">
        <v>18.406440000000003</v>
      </c>
      <c r="BO30" s="203">
        <v>7.3940400000000004</v>
      </c>
      <c r="BP30" s="207">
        <f t="shared" si="0"/>
        <v>2375.220000001369</v>
      </c>
      <c r="BQ30" s="207">
        <f t="shared" si="1"/>
        <v>1709.3509520000002</v>
      </c>
      <c r="BR30" s="207">
        <f t="shared" si="2"/>
        <v>53.441603999999998</v>
      </c>
      <c r="BS30" s="207">
        <f t="shared" si="3"/>
        <v>4138.0125560013694</v>
      </c>
      <c r="BT30" s="207">
        <v>0</v>
      </c>
      <c r="BU30" s="207">
        <f t="shared" si="4"/>
        <v>4138.0125560013694</v>
      </c>
    </row>
    <row r="31" spans="1:73" s="206" customFormat="1" ht="109.2" x14ac:dyDescent="0.3">
      <c r="A31" s="204" t="s">
        <v>1150</v>
      </c>
      <c r="B31" s="205">
        <f t="shared" ref="B31:BP31" si="5">SUM(B7:B30)</f>
        <v>68.057459999999992</v>
      </c>
      <c r="C31" s="205">
        <f t="shared" si="5"/>
        <v>139.66500000000002</v>
      </c>
      <c r="D31" s="205">
        <f t="shared" si="5"/>
        <v>1089.9000000002925</v>
      </c>
      <c r="E31" s="205">
        <f t="shared" si="5"/>
        <v>0</v>
      </c>
      <c r="F31" s="205">
        <f t="shared" si="5"/>
        <v>0</v>
      </c>
      <c r="G31" s="205">
        <f t="shared" si="5"/>
        <v>20999.322</v>
      </c>
      <c r="H31" s="205">
        <f t="shared" si="5"/>
        <v>0</v>
      </c>
      <c r="I31" s="205">
        <f t="shared" si="5"/>
        <v>0</v>
      </c>
      <c r="J31" s="205">
        <f t="shared" si="5"/>
        <v>14565.600000004051</v>
      </c>
      <c r="K31" s="205">
        <f t="shared" si="5"/>
        <v>34.838100000000004</v>
      </c>
      <c r="L31" s="205">
        <v>0</v>
      </c>
      <c r="M31" s="205">
        <f t="shared" si="5"/>
        <v>496.94283000000007</v>
      </c>
      <c r="N31" s="205">
        <f t="shared" si="5"/>
        <v>810.57267000000002</v>
      </c>
      <c r="O31" s="205">
        <f t="shared" si="5"/>
        <v>299.62628999999998</v>
      </c>
      <c r="P31" s="205">
        <f t="shared" si="5"/>
        <v>35.695080000000004</v>
      </c>
      <c r="Q31" s="205">
        <f t="shared" si="5"/>
        <v>536.70546000000002</v>
      </c>
      <c r="R31" s="205">
        <f t="shared" si="5"/>
        <v>226.02</v>
      </c>
      <c r="S31" s="205">
        <f t="shared" si="5"/>
        <v>51401.400000012014</v>
      </c>
      <c r="T31" s="205">
        <f t="shared" si="5"/>
        <v>1854.6000000003405</v>
      </c>
      <c r="U31" s="205">
        <f t="shared" si="5"/>
        <v>0</v>
      </c>
      <c r="V31" s="205">
        <f t="shared" si="5"/>
        <v>1561.2160000000003</v>
      </c>
      <c r="W31" s="205">
        <f t="shared" si="5"/>
        <v>2106.6000000000004</v>
      </c>
      <c r="X31" s="205">
        <f t="shared" si="5"/>
        <v>381.50000000000006</v>
      </c>
      <c r="Y31" s="205">
        <f t="shared" si="5"/>
        <v>684.57599999999991</v>
      </c>
      <c r="Z31" s="205">
        <f t="shared" si="5"/>
        <v>845.5999999999998</v>
      </c>
      <c r="AA31" s="205">
        <f t="shared" si="5"/>
        <v>685.39200000000005</v>
      </c>
      <c r="AB31" s="205">
        <f t="shared" si="5"/>
        <v>579.45600000000013</v>
      </c>
      <c r="AC31" s="205">
        <f t="shared" si="5"/>
        <v>58.368000000000002</v>
      </c>
      <c r="AD31" s="205">
        <f t="shared" si="5"/>
        <v>429.13998000000009</v>
      </c>
      <c r="AE31" s="205">
        <f t="shared" si="5"/>
        <v>827.43281999999999</v>
      </c>
      <c r="AF31" s="205">
        <f t="shared" si="5"/>
        <v>130.96269000000001</v>
      </c>
      <c r="AG31" s="205">
        <f t="shared" si="5"/>
        <v>330.09600000000006</v>
      </c>
      <c r="AH31" s="205">
        <f t="shared" si="5"/>
        <v>2120.2079999999996</v>
      </c>
      <c r="AI31" s="205">
        <f t="shared" si="5"/>
        <v>191.87200000000004</v>
      </c>
      <c r="AJ31" s="205">
        <f t="shared" si="5"/>
        <v>293.95200000000006</v>
      </c>
      <c r="AK31" s="205">
        <f t="shared" si="5"/>
        <v>61.088000000000001</v>
      </c>
      <c r="AL31" s="205">
        <f t="shared" si="5"/>
        <v>1085.424</v>
      </c>
      <c r="AM31" s="205">
        <f t="shared" si="5"/>
        <v>1454.8319999999999</v>
      </c>
      <c r="AN31" s="205">
        <f t="shared" si="5"/>
        <v>0</v>
      </c>
      <c r="AO31" s="205">
        <f t="shared" si="5"/>
        <v>0</v>
      </c>
      <c r="AP31" s="205">
        <f t="shared" si="5"/>
        <v>2056.38</v>
      </c>
      <c r="AQ31" s="205">
        <f t="shared" si="5"/>
        <v>644.73599999999999</v>
      </c>
      <c r="AR31" s="205">
        <f t="shared" si="5"/>
        <v>1659.18</v>
      </c>
      <c r="AS31" s="205">
        <f t="shared" si="5"/>
        <v>212.512</v>
      </c>
      <c r="AT31" s="205">
        <f t="shared" si="5"/>
        <v>92.286810000000017</v>
      </c>
      <c r="AU31" s="205">
        <f t="shared" si="5"/>
        <v>137.49147000000002</v>
      </c>
      <c r="AV31" s="205">
        <f t="shared" si="5"/>
        <v>123.44031000000003</v>
      </c>
      <c r="AW31" s="205">
        <f t="shared" si="5"/>
        <v>433.84840200000002</v>
      </c>
      <c r="AX31" s="205">
        <f t="shared" si="5"/>
        <v>75.434939999999997</v>
      </c>
      <c r="AY31" s="205">
        <f t="shared" si="5"/>
        <v>285.32362500000005</v>
      </c>
      <c r="AZ31" s="205">
        <f t="shared" si="5"/>
        <v>153.11624399999999</v>
      </c>
      <c r="BA31" s="205">
        <f t="shared" si="5"/>
        <v>0</v>
      </c>
      <c r="BB31" s="205">
        <f t="shared" si="5"/>
        <v>362.09392200000008</v>
      </c>
      <c r="BC31" s="205">
        <f t="shared" si="5"/>
        <v>0</v>
      </c>
      <c r="BD31" s="205">
        <f t="shared" si="5"/>
        <v>308.23686900000007</v>
      </c>
      <c r="BE31" s="205">
        <f t="shared" si="5"/>
        <v>350.90101799999997</v>
      </c>
      <c r="BF31" s="205">
        <f t="shared" si="5"/>
        <v>0</v>
      </c>
      <c r="BG31" s="205">
        <f t="shared" si="5"/>
        <v>26.009549999999994</v>
      </c>
      <c r="BH31" s="205">
        <f t="shared" si="5"/>
        <v>34.560720000000003</v>
      </c>
      <c r="BI31" s="205">
        <f t="shared" si="5"/>
        <v>57.800610000000013</v>
      </c>
      <c r="BJ31" s="205">
        <f t="shared" si="5"/>
        <v>295.94</v>
      </c>
      <c r="BK31" s="205">
        <f t="shared" si="5"/>
        <v>415.26399999999995</v>
      </c>
      <c r="BL31" s="205">
        <f t="shared" si="5"/>
        <v>1471.1520000000003</v>
      </c>
      <c r="BM31" s="205">
        <f t="shared" si="5"/>
        <v>190.85192999999998</v>
      </c>
      <c r="BN31" s="205">
        <f t="shared" si="5"/>
        <v>328.54625999999996</v>
      </c>
      <c r="BO31" s="205">
        <f t="shared" si="5"/>
        <v>135.03852000000001</v>
      </c>
      <c r="BP31" s="205">
        <f t="shared" si="5"/>
        <v>68911.500000016706</v>
      </c>
      <c r="BQ31" s="205">
        <f t="shared" ref="BQ31:BU31" si="6">SUM(BQ7:BQ30)</f>
        <v>46271.614100999992</v>
      </c>
      <c r="BR31" s="205">
        <f t="shared" si="6"/>
        <v>1238.0932890000004</v>
      </c>
      <c r="BS31" s="205">
        <f t="shared" si="6"/>
        <v>116421.2073900167</v>
      </c>
      <c r="BT31" s="205">
        <f t="shared" si="6"/>
        <v>0</v>
      </c>
      <c r="BU31" s="205">
        <f t="shared" si="6"/>
        <v>116421.2073900167</v>
      </c>
    </row>
    <row r="32" spans="1:73" x14ac:dyDescent="0.25">
      <c r="A32" s="2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</row>
    <row r="33" spans="1:67" ht="20.399999999999999" x14ac:dyDescent="0.35">
      <c r="A33" s="238" t="s">
        <v>1151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</row>
  </sheetData>
  <mergeCells count="3">
    <mergeCell ref="B2:BU2"/>
    <mergeCell ref="BP3:BR3"/>
    <mergeCell ref="A33:T33"/>
  </mergeCells>
  <conditionalFormatting sqref="P4">
    <cfRule type="duplicateValues" dxfId="10" priority="2" stopIfTrue="1"/>
  </conditionalFormatting>
  <conditionalFormatting sqref="BN4:BO4">
    <cfRule type="duplicateValues" dxfId="9" priority="1" stopIfTrue="1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22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40"/>
  <sheetViews>
    <sheetView view="pageBreakPreview" topLeftCell="A35" zoomScale="90" zoomScaleNormal="87" zoomScaleSheetLayoutView="90" workbookViewId="0">
      <selection activeCell="C46" sqref="C46"/>
    </sheetView>
  </sheetViews>
  <sheetFormatPr defaultColWidth="9.21875" defaultRowHeight="14.4" x14ac:dyDescent="0.3"/>
  <cols>
    <col min="1" max="1" width="15.77734375" style="3" bestFit="1" customWidth="1"/>
    <col min="2" max="80" width="10" style="3" customWidth="1"/>
    <col min="81" max="83" width="9.21875" style="3"/>
    <col min="84" max="84" width="0" style="3" hidden="1" customWidth="1"/>
    <col min="85" max="16384" width="9.21875" style="3"/>
  </cols>
  <sheetData>
    <row r="1" spans="1:86" x14ac:dyDescent="0.3">
      <c r="A1" s="267" t="s">
        <v>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  <c r="P1" s="270" t="s">
        <v>1170</v>
      </c>
      <c r="Q1" s="271"/>
      <c r="R1" s="272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5"/>
      <c r="CD1" s="225"/>
      <c r="CE1" s="225"/>
      <c r="CF1" s="225"/>
      <c r="CG1" s="225"/>
      <c r="CH1" s="225"/>
    </row>
    <row r="2" spans="1:86" ht="15" customHeight="1" x14ac:dyDescent="0.3">
      <c r="A2" s="71" t="s">
        <v>1075</v>
      </c>
      <c r="B2" s="279" t="s">
        <v>1156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</row>
    <row r="3" spans="1:86" s="139" customFormat="1" ht="15" customHeight="1" x14ac:dyDescent="0.3">
      <c r="A3" s="278" t="s">
        <v>0</v>
      </c>
      <c r="B3" s="276" t="s">
        <v>728</v>
      </c>
      <c r="C3" s="276" t="s">
        <v>729</v>
      </c>
      <c r="D3" s="276" t="s">
        <v>730</v>
      </c>
      <c r="E3" s="276" t="s">
        <v>731</v>
      </c>
      <c r="F3" s="276" t="s">
        <v>732</v>
      </c>
      <c r="G3" s="276" t="s">
        <v>733</v>
      </c>
      <c r="H3" s="276" t="s">
        <v>734</v>
      </c>
      <c r="I3" s="276" t="s">
        <v>735</v>
      </c>
      <c r="J3" s="276" t="s">
        <v>736</v>
      </c>
      <c r="K3" s="276" t="s">
        <v>737</v>
      </c>
      <c r="L3" s="276" t="s">
        <v>738</v>
      </c>
      <c r="M3" s="276" t="s">
        <v>739</v>
      </c>
      <c r="N3" s="276" t="s">
        <v>740</v>
      </c>
      <c r="O3" s="276" t="s">
        <v>741</v>
      </c>
      <c r="P3" s="276" t="s">
        <v>742</v>
      </c>
      <c r="Q3" s="276" t="s">
        <v>743</v>
      </c>
      <c r="R3" s="276" t="s">
        <v>744</v>
      </c>
      <c r="S3" s="276" t="s">
        <v>745</v>
      </c>
      <c r="T3" s="276" t="s">
        <v>746</v>
      </c>
      <c r="U3" s="276" t="s">
        <v>747</v>
      </c>
      <c r="V3" s="276" t="s">
        <v>748</v>
      </c>
      <c r="W3" s="276" t="s">
        <v>749</v>
      </c>
      <c r="X3" s="276" t="s">
        <v>750</v>
      </c>
      <c r="Y3" s="276" t="s">
        <v>751</v>
      </c>
      <c r="Z3" s="276" t="s">
        <v>752</v>
      </c>
      <c r="AA3" s="276" t="s">
        <v>753</v>
      </c>
      <c r="AB3" s="276" t="s">
        <v>754</v>
      </c>
      <c r="AC3" s="276" t="s">
        <v>755</v>
      </c>
      <c r="AD3" s="276" t="s">
        <v>756</v>
      </c>
      <c r="AE3" s="276" t="s">
        <v>757</v>
      </c>
      <c r="AF3" s="276" t="s">
        <v>758</v>
      </c>
      <c r="AG3" s="276" t="s">
        <v>759</v>
      </c>
      <c r="AH3" s="276" t="s">
        <v>760</v>
      </c>
      <c r="AI3" s="276" t="s">
        <v>761</v>
      </c>
      <c r="AJ3" s="276" t="s">
        <v>762</v>
      </c>
      <c r="AK3" s="276" t="s">
        <v>763</v>
      </c>
      <c r="AL3" s="276" t="s">
        <v>764</v>
      </c>
      <c r="AM3" s="276" t="s">
        <v>765</v>
      </c>
      <c r="AN3" s="276" t="s">
        <v>766</v>
      </c>
      <c r="AO3" s="276" t="s">
        <v>767</v>
      </c>
      <c r="AP3" s="276" t="s">
        <v>768</v>
      </c>
      <c r="AQ3" s="276" t="s">
        <v>769</v>
      </c>
      <c r="AR3" s="276" t="s">
        <v>770</v>
      </c>
      <c r="AS3" s="276" t="s">
        <v>771</v>
      </c>
      <c r="AT3" s="276" t="s">
        <v>772</v>
      </c>
      <c r="AU3" s="276" t="s">
        <v>773</v>
      </c>
      <c r="AV3" s="276" t="s">
        <v>774</v>
      </c>
      <c r="AW3" s="276" t="s">
        <v>775</v>
      </c>
      <c r="AX3" s="276" t="s">
        <v>776</v>
      </c>
      <c r="AY3" s="276" t="s">
        <v>777</v>
      </c>
      <c r="AZ3" s="276" t="s">
        <v>778</v>
      </c>
      <c r="BA3" s="276" t="s">
        <v>779</v>
      </c>
      <c r="BB3" s="276" t="s">
        <v>780</v>
      </c>
      <c r="BC3" s="276" t="s">
        <v>781</v>
      </c>
      <c r="BD3" s="276" t="s">
        <v>782</v>
      </c>
      <c r="BE3" s="276" t="s">
        <v>783</v>
      </c>
      <c r="BF3" s="276" t="s">
        <v>784</v>
      </c>
      <c r="BG3" s="276" t="s">
        <v>785</v>
      </c>
      <c r="BH3" s="276" t="s">
        <v>786</v>
      </c>
      <c r="BI3" s="276" t="s">
        <v>787</v>
      </c>
      <c r="BJ3" s="276" t="s">
        <v>788</v>
      </c>
      <c r="BK3" s="276" t="s">
        <v>789</v>
      </c>
      <c r="BL3" s="276" t="s">
        <v>790</v>
      </c>
      <c r="BM3" s="276" t="s">
        <v>791</v>
      </c>
      <c r="BN3" s="276" t="s">
        <v>792</v>
      </c>
      <c r="BO3" s="276" t="s">
        <v>793</v>
      </c>
      <c r="BP3" s="276" t="s">
        <v>794</v>
      </c>
      <c r="BQ3" s="276" t="s">
        <v>795</v>
      </c>
      <c r="BR3" s="276" t="s">
        <v>796</v>
      </c>
      <c r="BS3" s="276" t="s">
        <v>797</v>
      </c>
      <c r="BT3" s="276" t="s">
        <v>798</v>
      </c>
      <c r="BU3" s="276" t="s">
        <v>799</v>
      </c>
      <c r="BV3" s="276" t="s">
        <v>800</v>
      </c>
      <c r="BW3" s="276" t="s">
        <v>801</v>
      </c>
      <c r="BX3" s="276" t="s">
        <v>802</v>
      </c>
      <c r="BY3" s="276" t="s">
        <v>803</v>
      </c>
      <c r="BZ3" s="276" t="s">
        <v>804</v>
      </c>
      <c r="CA3" s="276" t="s">
        <v>805</v>
      </c>
      <c r="CB3" s="276" t="s">
        <v>806</v>
      </c>
      <c r="CC3" s="277" t="s">
        <v>1</v>
      </c>
      <c r="CD3" s="277"/>
      <c r="CE3" s="277"/>
      <c r="CF3" s="275" t="s">
        <v>2</v>
      </c>
      <c r="CG3" s="273" t="s">
        <v>3</v>
      </c>
      <c r="CH3" s="273" t="s">
        <v>127</v>
      </c>
    </row>
    <row r="4" spans="1:86" s="139" customFormat="1" ht="15" customHeight="1" x14ac:dyDescent="0.3">
      <c r="A4" s="278"/>
      <c r="B4" s="276"/>
      <c r="C4" s="276" t="s">
        <v>729</v>
      </c>
      <c r="D4" s="276" t="s">
        <v>730</v>
      </c>
      <c r="E4" s="276" t="s">
        <v>731</v>
      </c>
      <c r="F4" s="276" t="s">
        <v>732</v>
      </c>
      <c r="G4" s="276" t="s">
        <v>733</v>
      </c>
      <c r="H4" s="276" t="s">
        <v>734</v>
      </c>
      <c r="I4" s="276" t="s">
        <v>735</v>
      </c>
      <c r="J4" s="276" t="s">
        <v>736</v>
      </c>
      <c r="K4" s="276" t="s">
        <v>737</v>
      </c>
      <c r="L4" s="276" t="s">
        <v>738</v>
      </c>
      <c r="M4" s="276" t="s">
        <v>739</v>
      </c>
      <c r="N4" s="276" t="s">
        <v>740</v>
      </c>
      <c r="O4" s="276" t="s">
        <v>741</v>
      </c>
      <c r="P4" s="276" t="s">
        <v>742</v>
      </c>
      <c r="Q4" s="276" t="s">
        <v>743</v>
      </c>
      <c r="R4" s="276" t="s">
        <v>744</v>
      </c>
      <c r="S4" s="276" t="s">
        <v>745</v>
      </c>
      <c r="T4" s="276" t="s">
        <v>746</v>
      </c>
      <c r="U4" s="276" t="s">
        <v>747</v>
      </c>
      <c r="V4" s="276" t="s">
        <v>748</v>
      </c>
      <c r="W4" s="276" t="s">
        <v>749</v>
      </c>
      <c r="X4" s="276" t="s">
        <v>750</v>
      </c>
      <c r="Y4" s="276" t="s">
        <v>751</v>
      </c>
      <c r="Z4" s="276" t="s">
        <v>752</v>
      </c>
      <c r="AA4" s="276" t="s">
        <v>753</v>
      </c>
      <c r="AB4" s="276" t="s">
        <v>754</v>
      </c>
      <c r="AC4" s="276" t="s">
        <v>755</v>
      </c>
      <c r="AD4" s="276" t="s">
        <v>756</v>
      </c>
      <c r="AE4" s="276" t="s">
        <v>757</v>
      </c>
      <c r="AF4" s="276" t="s">
        <v>758</v>
      </c>
      <c r="AG4" s="276" t="s">
        <v>759</v>
      </c>
      <c r="AH4" s="276" t="s">
        <v>760</v>
      </c>
      <c r="AI4" s="276" t="s">
        <v>761</v>
      </c>
      <c r="AJ4" s="276" t="s">
        <v>762</v>
      </c>
      <c r="AK4" s="276" t="s">
        <v>763</v>
      </c>
      <c r="AL4" s="276" t="s">
        <v>764</v>
      </c>
      <c r="AM4" s="276" t="s">
        <v>765</v>
      </c>
      <c r="AN4" s="276" t="s">
        <v>766</v>
      </c>
      <c r="AO4" s="276" t="s">
        <v>767</v>
      </c>
      <c r="AP4" s="276" t="s">
        <v>768</v>
      </c>
      <c r="AQ4" s="276" t="s">
        <v>769</v>
      </c>
      <c r="AR4" s="276" t="s">
        <v>770</v>
      </c>
      <c r="AS4" s="276" t="s">
        <v>771</v>
      </c>
      <c r="AT4" s="276" t="s">
        <v>772</v>
      </c>
      <c r="AU4" s="276" t="s">
        <v>773</v>
      </c>
      <c r="AV4" s="276" t="s">
        <v>774</v>
      </c>
      <c r="AW4" s="276" t="s">
        <v>775</v>
      </c>
      <c r="AX4" s="276" t="s">
        <v>776</v>
      </c>
      <c r="AY4" s="276" t="s">
        <v>777</v>
      </c>
      <c r="AZ4" s="276" t="s">
        <v>778</v>
      </c>
      <c r="BA4" s="276" t="s">
        <v>779</v>
      </c>
      <c r="BB4" s="276" t="s">
        <v>780</v>
      </c>
      <c r="BC4" s="276" t="s">
        <v>781</v>
      </c>
      <c r="BD4" s="276" t="s">
        <v>782</v>
      </c>
      <c r="BE4" s="276" t="s">
        <v>783</v>
      </c>
      <c r="BF4" s="276" t="s">
        <v>784</v>
      </c>
      <c r="BG4" s="276" t="s">
        <v>785</v>
      </c>
      <c r="BH4" s="276" t="s">
        <v>786</v>
      </c>
      <c r="BI4" s="276" t="s">
        <v>787</v>
      </c>
      <c r="BJ4" s="276" t="s">
        <v>788</v>
      </c>
      <c r="BK4" s="276" t="s">
        <v>789</v>
      </c>
      <c r="BL4" s="276" t="s">
        <v>790</v>
      </c>
      <c r="BM4" s="276" t="s">
        <v>791</v>
      </c>
      <c r="BN4" s="276" t="s">
        <v>792</v>
      </c>
      <c r="BO4" s="276" t="s">
        <v>793</v>
      </c>
      <c r="BP4" s="276" t="s">
        <v>794</v>
      </c>
      <c r="BQ4" s="276" t="s">
        <v>795</v>
      </c>
      <c r="BR4" s="276" t="s">
        <v>796</v>
      </c>
      <c r="BS4" s="276" t="s">
        <v>797</v>
      </c>
      <c r="BT4" s="276" t="s">
        <v>798</v>
      </c>
      <c r="BU4" s="276" t="s">
        <v>799</v>
      </c>
      <c r="BV4" s="276" t="s">
        <v>800</v>
      </c>
      <c r="BW4" s="276" t="s">
        <v>801</v>
      </c>
      <c r="BX4" s="276" t="s">
        <v>802</v>
      </c>
      <c r="BY4" s="276" t="s">
        <v>803</v>
      </c>
      <c r="BZ4" s="276" t="s">
        <v>804</v>
      </c>
      <c r="CA4" s="276" t="s">
        <v>805</v>
      </c>
      <c r="CB4" s="276" t="s">
        <v>806</v>
      </c>
      <c r="CC4" s="277"/>
      <c r="CD4" s="277"/>
      <c r="CE4" s="277"/>
      <c r="CF4" s="275"/>
      <c r="CG4" s="273"/>
      <c r="CH4" s="273"/>
    </row>
    <row r="5" spans="1:86" s="139" customFormat="1" ht="18.75" customHeight="1" x14ac:dyDescent="0.3">
      <c r="A5" s="278"/>
      <c r="B5" s="276"/>
      <c r="C5" s="276" t="s">
        <v>729</v>
      </c>
      <c r="D5" s="276" t="s">
        <v>730</v>
      </c>
      <c r="E5" s="276" t="s">
        <v>731</v>
      </c>
      <c r="F5" s="276" t="s">
        <v>732</v>
      </c>
      <c r="G5" s="276" t="s">
        <v>733</v>
      </c>
      <c r="H5" s="276" t="s">
        <v>734</v>
      </c>
      <c r="I5" s="276" t="s">
        <v>735</v>
      </c>
      <c r="J5" s="276" t="s">
        <v>736</v>
      </c>
      <c r="K5" s="276" t="s">
        <v>737</v>
      </c>
      <c r="L5" s="276" t="s">
        <v>738</v>
      </c>
      <c r="M5" s="276" t="s">
        <v>739</v>
      </c>
      <c r="N5" s="276" t="s">
        <v>740</v>
      </c>
      <c r="O5" s="276" t="s">
        <v>741</v>
      </c>
      <c r="P5" s="276" t="s">
        <v>742</v>
      </c>
      <c r="Q5" s="276" t="s">
        <v>743</v>
      </c>
      <c r="R5" s="276" t="s">
        <v>744</v>
      </c>
      <c r="S5" s="276" t="s">
        <v>745</v>
      </c>
      <c r="T5" s="276" t="s">
        <v>746</v>
      </c>
      <c r="U5" s="276" t="s">
        <v>747</v>
      </c>
      <c r="V5" s="276" t="s">
        <v>748</v>
      </c>
      <c r="W5" s="276" t="s">
        <v>749</v>
      </c>
      <c r="X5" s="276" t="s">
        <v>750</v>
      </c>
      <c r="Y5" s="276" t="s">
        <v>751</v>
      </c>
      <c r="Z5" s="276" t="s">
        <v>752</v>
      </c>
      <c r="AA5" s="276" t="s">
        <v>753</v>
      </c>
      <c r="AB5" s="276" t="s">
        <v>754</v>
      </c>
      <c r="AC5" s="276" t="s">
        <v>755</v>
      </c>
      <c r="AD5" s="276" t="s">
        <v>756</v>
      </c>
      <c r="AE5" s="276" t="s">
        <v>757</v>
      </c>
      <c r="AF5" s="276" t="s">
        <v>758</v>
      </c>
      <c r="AG5" s="276" t="s">
        <v>759</v>
      </c>
      <c r="AH5" s="276" t="s">
        <v>760</v>
      </c>
      <c r="AI5" s="276" t="s">
        <v>761</v>
      </c>
      <c r="AJ5" s="276" t="s">
        <v>762</v>
      </c>
      <c r="AK5" s="276" t="s">
        <v>763</v>
      </c>
      <c r="AL5" s="276" t="s">
        <v>764</v>
      </c>
      <c r="AM5" s="276" t="s">
        <v>765</v>
      </c>
      <c r="AN5" s="276" t="s">
        <v>766</v>
      </c>
      <c r="AO5" s="276" t="s">
        <v>767</v>
      </c>
      <c r="AP5" s="276" t="s">
        <v>768</v>
      </c>
      <c r="AQ5" s="276" t="s">
        <v>769</v>
      </c>
      <c r="AR5" s="276" t="s">
        <v>770</v>
      </c>
      <c r="AS5" s="276" t="s">
        <v>771</v>
      </c>
      <c r="AT5" s="276" t="s">
        <v>772</v>
      </c>
      <c r="AU5" s="276" t="s">
        <v>773</v>
      </c>
      <c r="AV5" s="276" t="s">
        <v>774</v>
      </c>
      <c r="AW5" s="276" t="s">
        <v>775</v>
      </c>
      <c r="AX5" s="276" t="s">
        <v>776</v>
      </c>
      <c r="AY5" s="276" t="s">
        <v>777</v>
      </c>
      <c r="AZ5" s="276" t="s">
        <v>778</v>
      </c>
      <c r="BA5" s="276" t="s">
        <v>779</v>
      </c>
      <c r="BB5" s="276" t="s">
        <v>780</v>
      </c>
      <c r="BC5" s="276" t="s">
        <v>781</v>
      </c>
      <c r="BD5" s="276" t="s">
        <v>782</v>
      </c>
      <c r="BE5" s="276" t="s">
        <v>783</v>
      </c>
      <c r="BF5" s="276" t="s">
        <v>784</v>
      </c>
      <c r="BG5" s="276" t="s">
        <v>785</v>
      </c>
      <c r="BH5" s="276" t="s">
        <v>786</v>
      </c>
      <c r="BI5" s="276" t="s">
        <v>787</v>
      </c>
      <c r="BJ5" s="276" t="s">
        <v>788</v>
      </c>
      <c r="BK5" s="276" t="s">
        <v>789</v>
      </c>
      <c r="BL5" s="276" t="s">
        <v>790</v>
      </c>
      <c r="BM5" s="276" t="s">
        <v>791</v>
      </c>
      <c r="BN5" s="276" t="s">
        <v>792</v>
      </c>
      <c r="BO5" s="276" t="s">
        <v>793</v>
      </c>
      <c r="BP5" s="276" t="s">
        <v>794</v>
      </c>
      <c r="BQ5" s="276" t="s">
        <v>795</v>
      </c>
      <c r="BR5" s="276" t="s">
        <v>796</v>
      </c>
      <c r="BS5" s="276" t="s">
        <v>797</v>
      </c>
      <c r="BT5" s="276" t="s">
        <v>798</v>
      </c>
      <c r="BU5" s="276" t="s">
        <v>799</v>
      </c>
      <c r="BV5" s="276" t="s">
        <v>800</v>
      </c>
      <c r="BW5" s="276" t="s">
        <v>801</v>
      </c>
      <c r="BX5" s="276" t="s">
        <v>802</v>
      </c>
      <c r="BY5" s="276" t="s">
        <v>803</v>
      </c>
      <c r="BZ5" s="276" t="s">
        <v>804</v>
      </c>
      <c r="CA5" s="276" t="s">
        <v>805</v>
      </c>
      <c r="CB5" s="276" t="s">
        <v>806</v>
      </c>
      <c r="CC5" s="274" t="s">
        <v>128</v>
      </c>
      <c r="CD5" s="274" t="s">
        <v>129</v>
      </c>
      <c r="CE5" s="274" t="s">
        <v>57</v>
      </c>
      <c r="CF5" s="275"/>
      <c r="CG5" s="273"/>
      <c r="CH5" s="273"/>
    </row>
    <row r="6" spans="1:86" s="139" customFormat="1" ht="15" customHeight="1" x14ac:dyDescent="0.3">
      <c r="A6" s="278"/>
      <c r="B6" s="276"/>
      <c r="C6" s="276" t="s">
        <v>729</v>
      </c>
      <c r="D6" s="276" t="s">
        <v>730</v>
      </c>
      <c r="E6" s="276" t="s">
        <v>731</v>
      </c>
      <c r="F6" s="276" t="s">
        <v>732</v>
      </c>
      <c r="G6" s="276" t="s">
        <v>733</v>
      </c>
      <c r="H6" s="276" t="s">
        <v>734</v>
      </c>
      <c r="I6" s="276" t="s">
        <v>735</v>
      </c>
      <c r="J6" s="276" t="s">
        <v>736</v>
      </c>
      <c r="K6" s="276" t="s">
        <v>737</v>
      </c>
      <c r="L6" s="276" t="s">
        <v>738</v>
      </c>
      <c r="M6" s="276" t="s">
        <v>739</v>
      </c>
      <c r="N6" s="276" t="s">
        <v>740</v>
      </c>
      <c r="O6" s="276" t="s">
        <v>741</v>
      </c>
      <c r="P6" s="276" t="s">
        <v>742</v>
      </c>
      <c r="Q6" s="276" t="s">
        <v>743</v>
      </c>
      <c r="R6" s="276" t="s">
        <v>744</v>
      </c>
      <c r="S6" s="276" t="s">
        <v>745</v>
      </c>
      <c r="T6" s="276" t="s">
        <v>746</v>
      </c>
      <c r="U6" s="276" t="s">
        <v>747</v>
      </c>
      <c r="V6" s="276" t="s">
        <v>748</v>
      </c>
      <c r="W6" s="276" t="s">
        <v>749</v>
      </c>
      <c r="X6" s="276" t="s">
        <v>750</v>
      </c>
      <c r="Y6" s="276" t="s">
        <v>751</v>
      </c>
      <c r="Z6" s="276" t="s">
        <v>752</v>
      </c>
      <c r="AA6" s="276" t="s">
        <v>753</v>
      </c>
      <c r="AB6" s="276" t="s">
        <v>754</v>
      </c>
      <c r="AC6" s="276" t="s">
        <v>755</v>
      </c>
      <c r="AD6" s="276" t="s">
        <v>756</v>
      </c>
      <c r="AE6" s="276" t="s">
        <v>757</v>
      </c>
      <c r="AF6" s="276" t="s">
        <v>758</v>
      </c>
      <c r="AG6" s="276" t="s">
        <v>759</v>
      </c>
      <c r="AH6" s="276" t="s">
        <v>760</v>
      </c>
      <c r="AI6" s="276" t="s">
        <v>761</v>
      </c>
      <c r="AJ6" s="276" t="s">
        <v>762</v>
      </c>
      <c r="AK6" s="276" t="s">
        <v>763</v>
      </c>
      <c r="AL6" s="276" t="s">
        <v>764</v>
      </c>
      <c r="AM6" s="276" t="s">
        <v>765</v>
      </c>
      <c r="AN6" s="276" t="s">
        <v>766</v>
      </c>
      <c r="AO6" s="276" t="s">
        <v>767</v>
      </c>
      <c r="AP6" s="276" t="s">
        <v>768</v>
      </c>
      <c r="AQ6" s="276" t="s">
        <v>769</v>
      </c>
      <c r="AR6" s="276" t="s">
        <v>770</v>
      </c>
      <c r="AS6" s="276" t="s">
        <v>771</v>
      </c>
      <c r="AT6" s="276" t="s">
        <v>772</v>
      </c>
      <c r="AU6" s="276" t="s">
        <v>773</v>
      </c>
      <c r="AV6" s="276" t="s">
        <v>774</v>
      </c>
      <c r="AW6" s="276" t="s">
        <v>775</v>
      </c>
      <c r="AX6" s="276" t="s">
        <v>776</v>
      </c>
      <c r="AY6" s="276" t="s">
        <v>777</v>
      </c>
      <c r="AZ6" s="276" t="s">
        <v>778</v>
      </c>
      <c r="BA6" s="276" t="s">
        <v>779</v>
      </c>
      <c r="BB6" s="276" t="s">
        <v>780</v>
      </c>
      <c r="BC6" s="276" t="s">
        <v>781</v>
      </c>
      <c r="BD6" s="276" t="s">
        <v>782</v>
      </c>
      <c r="BE6" s="276" t="s">
        <v>783</v>
      </c>
      <c r="BF6" s="276" t="s">
        <v>784</v>
      </c>
      <c r="BG6" s="276" t="s">
        <v>785</v>
      </c>
      <c r="BH6" s="276" t="s">
        <v>786</v>
      </c>
      <c r="BI6" s="276" t="s">
        <v>787</v>
      </c>
      <c r="BJ6" s="276" t="s">
        <v>788</v>
      </c>
      <c r="BK6" s="276" t="s">
        <v>789</v>
      </c>
      <c r="BL6" s="276" t="s">
        <v>790</v>
      </c>
      <c r="BM6" s="276" t="s">
        <v>791</v>
      </c>
      <c r="BN6" s="276" t="s">
        <v>792</v>
      </c>
      <c r="BO6" s="276" t="s">
        <v>793</v>
      </c>
      <c r="BP6" s="276" t="s">
        <v>794</v>
      </c>
      <c r="BQ6" s="276" t="s">
        <v>795</v>
      </c>
      <c r="BR6" s="276" t="s">
        <v>796</v>
      </c>
      <c r="BS6" s="276" t="s">
        <v>797</v>
      </c>
      <c r="BT6" s="276" t="s">
        <v>798</v>
      </c>
      <c r="BU6" s="276" t="s">
        <v>799</v>
      </c>
      <c r="BV6" s="276" t="s">
        <v>800</v>
      </c>
      <c r="BW6" s="276" t="s">
        <v>801</v>
      </c>
      <c r="BX6" s="276" t="s">
        <v>802</v>
      </c>
      <c r="BY6" s="276" t="s">
        <v>803</v>
      </c>
      <c r="BZ6" s="276" t="s">
        <v>804</v>
      </c>
      <c r="CA6" s="276" t="s">
        <v>805</v>
      </c>
      <c r="CB6" s="276" t="s">
        <v>806</v>
      </c>
      <c r="CC6" s="274"/>
      <c r="CD6" s="274"/>
      <c r="CE6" s="274"/>
      <c r="CF6" s="107" t="s">
        <v>4</v>
      </c>
      <c r="CG6" s="273"/>
      <c r="CH6" s="273"/>
    </row>
    <row r="7" spans="1:86" s="139" customFormat="1" ht="15" customHeight="1" x14ac:dyDescent="0.3">
      <c r="A7" s="278"/>
      <c r="B7" s="276"/>
      <c r="C7" s="276" t="s">
        <v>729</v>
      </c>
      <c r="D7" s="276" t="s">
        <v>730</v>
      </c>
      <c r="E7" s="276" t="s">
        <v>731</v>
      </c>
      <c r="F7" s="276" t="s">
        <v>732</v>
      </c>
      <c r="G7" s="276" t="s">
        <v>733</v>
      </c>
      <c r="H7" s="276" t="s">
        <v>734</v>
      </c>
      <c r="I7" s="276" t="s">
        <v>735</v>
      </c>
      <c r="J7" s="276" t="s">
        <v>736</v>
      </c>
      <c r="K7" s="276" t="s">
        <v>737</v>
      </c>
      <c r="L7" s="276" t="s">
        <v>738</v>
      </c>
      <c r="M7" s="276" t="s">
        <v>739</v>
      </c>
      <c r="N7" s="276" t="s">
        <v>740</v>
      </c>
      <c r="O7" s="276" t="s">
        <v>741</v>
      </c>
      <c r="P7" s="276" t="s">
        <v>742</v>
      </c>
      <c r="Q7" s="276" t="s">
        <v>743</v>
      </c>
      <c r="R7" s="276" t="s">
        <v>744</v>
      </c>
      <c r="S7" s="276" t="s">
        <v>745</v>
      </c>
      <c r="T7" s="276" t="s">
        <v>746</v>
      </c>
      <c r="U7" s="276" t="s">
        <v>747</v>
      </c>
      <c r="V7" s="276" t="s">
        <v>748</v>
      </c>
      <c r="W7" s="276" t="s">
        <v>749</v>
      </c>
      <c r="X7" s="276" t="s">
        <v>750</v>
      </c>
      <c r="Y7" s="276" t="s">
        <v>751</v>
      </c>
      <c r="Z7" s="276" t="s">
        <v>752</v>
      </c>
      <c r="AA7" s="276" t="s">
        <v>753</v>
      </c>
      <c r="AB7" s="276" t="s">
        <v>754</v>
      </c>
      <c r="AC7" s="276" t="s">
        <v>755</v>
      </c>
      <c r="AD7" s="276" t="s">
        <v>756</v>
      </c>
      <c r="AE7" s="276" t="s">
        <v>757</v>
      </c>
      <c r="AF7" s="276" t="s">
        <v>758</v>
      </c>
      <c r="AG7" s="276" t="s">
        <v>759</v>
      </c>
      <c r="AH7" s="276" t="s">
        <v>760</v>
      </c>
      <c r="AI7" s="276" t="s">
        <v>761</v>
      </c>
      <c r="AJ7" s="276" t="s">
        <v>762</v>
      </c>
      <c r="AK7" s="276" t="s">
        <v>763</v>
      </c>
      <c r="AL7" s="276" t="s">
        <v>764</v>
      </c>
      <c r="AM7" s="276" t="s">
        <v>765</v>
      </c>
      <c r="AN7" s="276" t="s">
        <v>766</v>
      </c>
      <c r="AO7" s="276" t="s">
        <v>767</v>
      </c>
      <c r="AP7" s="276" t="s">
        <v>768</v>
      </c>
      <c r="AQ7" s="276" t="s">
        <v>769</v>
      </c>
      <c r="AR7" s="276" t="s">
        <v>770</v>
      </c>
      <c r="AS7" s="276" t="s">
        <v>771</v>
      </c>
      <c r="AT7" s="276" t="s">
        <v>772</v>
      </c>
      <c r="AU7" s="276" t="s">
        <v>773</v>
      </c>
      <c r="AV7" s="276" t="s">
        <v>774</v>
      </c>
      <c r="AW7" s="276" t="s">
        <v>775</v>
      </c>
      <c r="AX7" s="276" t="s">
        <v>776</v>
      </c>
      <c r="AY7" s="276" t="s">
        <v>777</v>
      </c>
      <c r="AZ7" s="276" t="s">
        <v>778</v>
      </c>
      <c r="BA7" s="276" t="s">
        <v>779</v>
      </c>
      <c r="BB7" s="276" t="s">
        <v>780</v>
      </c>
      <c r="BC7" s="276" t="s">
        <v>781</v>
      </c>
      <c r="BD7" s="276" t="s">
        <v>782</v>
      </c>
      <c r="BE7" s="276" t="s">
        <v>783</v>
      </c>
      <c r="BF7" s="276" t="s">
        <v>784</v>
      </c>
      <c r="BG7" s="276" t="s">
        <v>785</v>
      </c>
      <c r="BH7" s="276" t="s">
        <v>786</v>
      </c>
      <c r="BI7" s="276" t="s">
        <v>787</v>
      </c>
      <c r="BJ7" s="276" t="s">
        <v>788</v>
      </c>
      <c r="BK7" s="276" t="s">
        <v>789</v>
      </c>
      <c r="BL7" s="276" t="s">
        <v>790</v>
      </c>
      <c r="BM7" s="276" t="s">
        <v>791</v>
      </c>
      <c r="BN7" s="276" t="s">
        <v>792</v>
      </c>
      <c r="BO7" s="276" t="s">
        <v>793</v>
      </c>
      <c r="BP7" s="276" t="s">
        <v>794</v>
      </c>
      <c r="BQ7" s="276" t="s">
        <v>795</v>
      </c>
      <c r="BR7" s="276" t="s">
        <v>796</v>
      </c>
      <c r="BS7" s="276" t="s">
        <v>797</v>
      </c>
      <c r="BT7" s="276" t="s">
        <v>798</v>
      </c>
      <c r="BU7" s="276" t="s">
        <v>799</v>
      </c>
      <c r="BV7" s="276" t="s">
        <v>800</v>
      </c>
      <c r="BW7" s="276" t="s">
        <v>801</v>
      </c>
      <c r="BX7" s="276" t="s">
        <v>802</v>
      </c>
      <c r="BY7" s="276" t="s">
        <v>803</v>
      </c>
      <c r="BZ7" s="276" t="s">
        <v>804</v>
      </c>
      <c r="CA7" s="276" t="s">
        <v>805</v>
      </c>
      <c r="CB7" s="276" t="s">
        <v>806</v>
      </c>
      <c r="CC7" s="274"/>
      <c r="CD7" s="274"/>
      <c r="CE7" s="274"/>
      <c r="CF7" s="107" t="s">
        <v>5</v>
      </c>
      <c r="CG7" s="273"/>
      <c r="CH7" s="273"/>
    </row>
    <row r="8" spans="1:86" s="139" customFormat="1" ht="15" customHeight="1" x14ac:dyDescent="0.3">
      <c r="A8" s="278"/>
      <c r="B8" s="276"/>
      <c r="C8" s="276" t="s">
        <v>729</v>
      </c>
      <c r="D8" s="276" t="s">
        <v>730</v>
      </c>
      <c r="E8" s="276" t="s">
        <v>731</v>
      </c>
      <c r="F8" s="276" t="s">
        <v>732</v>
      </c>
      <c r="G8" s="276" t="s">
        <v>733</v>
      </c>
      <c r="H8" s="276" t="s">
        <v>734</v>
      </c>
      <c r="I8" s="276" t="s">
        <v>735</v>
      </c>
      <c r="J8" s="276" t="s">
        <v>736</v>
      </c>
      <c r="K8" s="276" t="s">
        <v>737</v>
      </c>
      <c r="L8" s="276" t="s">
        <v>738</v>
      </c>
      <c r="M8" s="276" t="s">
        <v>739</v>
      </c>
      <c r="N8" s="276" t="s">
        <v>740</v>
      </c>
      <c r="O8" s="276" t="s">
        <v>741</v>
      </c>
      <c r="P8" s="276" t="s">
        <v>742</v>
      </c>
      <c r="Q8" s="276" t="s">
        <v>743</v>
      </c>
      <c r="R8" s="276" t="s">
        <v>744</v>
      </c>
      <c r="S8" s="276" t="s">
        <v>745</v>
      </c>
      <c r="T8" s="276" t="s">
        <v>746</v>
      </c>
      <c r="U8" s="276" t="s">
        <v>747</v>
      </c>
      <c r="V8" s="276" t="s">
        <v>748</v>
      </c>
      <c r="W8" s="276" t="s">
        <v>749</v>
      </c>
      <c r="X8" s="276" t="s">
        <v>750</v>
      </c>
      <c r="Y8" s="276" t="s">
        <v>751</v>
      </c>
      <c r="Z8" s="276" t="s">
        <v>752</v>
      </c>
      <c r="AA8" s="276" t="s">
        <v>753</v>
      </c>
      <c r="AB8" s="276" t="s">
        <v>754</v>
      </c>
      <c r="AC8" s="276" t="s">
        <v>755</v>
      </c>
      <c r="AD8" s="276" t="s">
        <v>756</v>
      </c>
      <c r="AE8" s="276" t="s">
        <v>757</v>
      </c>
      <c r="AF8" s="276" t="s">
        <v>758</v>
      </c>
      <c r="AG8" s="276" t="s">
        <v>759</v>
      </c>
      <c r="AH8" s="276" t="s">
        <v>760</v>
      </c>
      <c r="AI8" s="276" t="s">
        <v>761</v>
      </c>
      <c r="AJ8" s="276" t="s">
        <v>762</v>
      </c>
      <c r="AK8" s="276" t="s">
        <v>763</v>
      </c>
      <c r="AL8" s="276" t="s">
        <v>764</v>
      </c>
      <c r="AM8" s="276" t="s">
        <v>765</v>
      </c>
      <c r="AN8" s="276" t="s">
        <v>766</v>
      </c>
      <c r="AO8" s="276" t="s">
        <v>767</v>
      </c>
      <c r="AP8" s="276" t="s">
        <v>768</v>
      </c>
      <c r="AQ8" s="276" t="s">
        <v>769</v>
      </c>
      <c r="AR8" s="276" t="s">
        <v>770</v>
      </c>
      <c r="AS8" s="276" t="s">
        <v>771</v>
      </c>
      <c r="AT8" s="276" t="s">
        <v>772</v>
      </c>
      <c r="AU8" s="276" t="s">
        <v>773</v>
      </c>
      <c r="AV8" s="276" t="s">
        <v>774</v>
      </c>
      <c r="AW8" s="276" t="s">
        <v>775</v>
      </c>
      <c r="AX8" s="276" t="s">
        <v>776</v>
      </c>
      <c r="AY8" s="276" t="s">
        <v>777</v>
      </c>
      <c r="AZ8" s="276" t="s">
        <v>778</v>
      </c>
      <c r="BA8" s="276" t="s">
        <v>779</v>
      </c>
      <c r="BB8" s="276" t="s">
        <v>780</v>
      </c>
      <c r="BC8" s="276" t="s">
        <v>781</v>
      </c>
      <c r="BD8" s="276" t="s">
        <v>782</v>
      </c>
      <c r="BE8" s="276" t="s">
        <v>783</v>
      </c>
      <c r="BF8" s="276" t="s">
        <v>784</v>
      </c>
      <c r="BG8" s="276" t="s">
        <v>785</v>
      </c>
      <c r="BH8" s="276" t="s">
        <v>786</v>
      </c>
      <c r="BI8" s="276" t="s">
        <v>787</v>
      </c>
      <c r="BJ8" s="276" t="s">
        <v>788</v>
      </c>
      <c r="BK8" s="276" t="s">
        <v>789</v>
      </c>
      <c r="BL8" s="276" t="s">
        <v>790</v>
      </c>
      <c r="BM8" s="276" t="s">
        <v>791</v>
      </c>
      <c r="BN8" s="276" t="s">
        <v>792</v>
      </c>
      <c r="BO8" s="276" t="s">
        <v>793</v>
      </c>
      <c r="BP8" s="276" t="s">
        <v>794</v>
      </c>
      <c r="BQ8" s="276" t="s">
        <v>795</v>
      </c>
      <c r="BR8" s="276" t="s">
        <v>796</v>
      </c>
      <c r="BS8" s="276" t="s">
        <v>797</v>
      </c>
      <c r="BT8" s="276" t="s">
        <v>798</v>
      </c>
      <c r="BU8" s="276" t="s">
        <v>799</v>
      </c>
      <c r="BV8" s="276" t="s">
        <v>800</v>
      </c>
      <c r="BW8" s="276" t="s">
        <v>801</v>
      </c>
      <c r="BX8" s="276" t="s">
        <v>802</v>
      </c>
      <c r="BY8" s="276" t="s">
        <v>803</v>
      </c>
      <c r="BZ8" s="276" t="s">
        <v>804</v>
      </c>
      <c r="CA8" s="276" t="s">
        <v>805</v>
      </c>
      <c r="CB8" s="276" t="s">
        <v>806</v>
      </c>
      <c r="CC8" s="274"/>
      <c r="CD8" s="274"/>
      <c r="CE8" s="274"/>
      <c r="CF8" s="275" t="s">
        <v>109</v>
      </c>
      <c r="CG8" s="273"/>
      <c r="CH8" s="273"/>
    </row>
    <row r="9" spans="1:86" s="139" customFormat="1" ht="51.75" customHeight="1" x14ac:dyDescent="0.3">
      <c r="A9" s="278"/>
      <c r="B9" s="276"/>
      <c r="C9" s="276" t="s">
        <v>729</v>
      </c>
      <c r="D9" s="276" t="s">
        <v>730</v>
      </c>
      <c r="E9" s="276" t="s">
        <v>731</v>
      </c>
      <c r="F9" s="276" t="s">
        <v>732</v>
      </c>
      <c r="G9" s="276" t="s">
        <v>733</v>
      </c>
      <c r="H9" s="276" t="s">
        <v>734</v>
      </c>
      <c r="I9" s="276" t="s">
        <v>735</v>
      </c>
      <c r="J9" s="276" t="s">
        <v>736</v>
      </c>
      <c r="K9" s="276" t="s">
        <v>737</v>
      </c>
      <c r="L9" s="276" t="s">
        <v>738</v>
      </c>
      <c r="M9" s="276" t="s">
        <v>739</v>
      </c>
      <c r="N9" s="276" t="s">
        <v>740</v>
      </c>
      <c r="O9" s="276" t="s">
        <v>741</v>
      </c>
      <c r="P9" s="276" t="s">
        <v>742</v>
      </c>
      <c r="Q9" s="276" t="s">
        <v>743</v>
      </c>
      <c r="R9" s="276" t="s">
        <v>744</v>
      </c>
      <c r="S9" s="276" t="s">
        <v>745</v>
      </c>
      <c r="T9" s="276" t="s">
        <v>746</v>
      </c>
      <c r="U9" s="276" t="s">
        <v>747</v>
      </c>
      <c r="V9" s="276" t="s">
        <v>748</v>
      </c>
      <c r="W9" s="276" t="s">
        <v>749</v>
      </c>
      <c r="X9" s="276" t="s">
        <v>750</v>
      </c>
      <c r="Y9" s="276" t="s">
        <v>751</v>
      </c>
      <c r="Z9" s="276" t="s">
        <v>752</v>
      </c>
      <c r="AA9" s="276" t="s">
        <v>753</v>
      </c>
      <c r="AB9" s="276" t="s">
        <v>754</v>
      </c>
      <c r="AC9" s="276" t="s">
        <v>755</v>
      </c>
      <c r="AD9" s="276" t="s">
        <v>756</v>
      </c>
      <c r="AE9" s="276" t="s">
        <v>757</v>
      </c>
      <c r="AF9" s="276" t="s">
        <v>758</v>
      </c>
      <c r="AG9" s="276" t="s">
        <v>759</v>
      </c>
      <c r="AH9" s="276" t="s">
        <v>760</v>
      </c>
      <c r="AI9" s="276" t="s">
        <v>761</v>
      </c>
      <c r="AJ9" s="276" t="s">
        <v>762</v>
      </c>
      <c r="AK9" s="276" t="s">
        <v>763</v>
      </c>
      <c r="AL9" s="276" t="s">
        <v>764</v>
      </c>
      <c r="AM9" s="276" t="s">
        <v>765</v>
      </c>
      <c r="AN9" s="276" t="s">
        <v>766</v>
      </c>
      <c r="AO9" s="276" t="s">
        <v>767</v>
      </c>
      <c r="AP9" s="276" t="s">
        <v>768</v>
      </c>
      <c r="AQ9" s="276" t="s">
        <v>769</v>
      </c>
      <c r="AR9" s="276" t="s">
        <v>770</v>
      </c>
      <c r="AS9" s="276" t="s">
        <v>771</v>
      </c>
      <c r="AT9" s="276" t="s">
        <v>772</v>
      </c>
      <c r="AU9" s="276" t="s">
        <v>773</v>
      </c>
      <c r="AV9" s="276" t="s">
        <v>774</v>
      </c>
      <c r="AW9" s="276" t="s">
        <v>775</v>
      </c>
      <c r="AX9" s="276" t="s">
        <v>776</v>
      </c>
      <c r="AY9" s="276" t="s">
        <v>777</v>
      </c>
      <c r="AZ9" s="276" t="s">
        <v>778</v>
      </c>
      <c r="BA9" s="276" t="s">
        <v>779</v>
      </c>
      <c r="BB9" s="276" t="s">
        <v>780</v>
      </c>
      <c r="BC9" s="276" t="s">
        <v>781</v>
      </c>
      <c r="BD9" s="276" t="s">
        <v>782</v>
      </c>
      <c r="BE9" s="276" t="s">
        <v>783</v>
      </c>
      <c r="BF9" s="276" t="s">
        <v>784</v>
      </c>
      <c r="BG9" s="276" t="s">
        <v>785</v>
      </c>
      <c r="BH9" s="276" t="s">
        <v>786</v>
      </c>
      <c r="BI9" s="276" t="s">
        <v>787</v>
      </c>
      <c r="BJ9" s="276" t="s">
        <v>788</v>
      </c>
      <c r="BK9" s="276" t="s">
        <v>789</v>
      </c>
      <c r="BL9" s="276" t="s">
        <v>790</v>
      </c>
      <c r="BM9" s="276" t="s">
        <v>791</v>
      </c>
      <c r="BN9" s="276" t="s">
        <v>792</v>
      </c>
      <c r="BO9" s="276" t="s">
        <v>793</v>
      </c>
      <c r="BP9" s="276" t="s">
        <v>794</v>
      </c>
      <c r="BQ9" s="276" t="s">
        <v>795</v>
      </c>
      <c r="BR9" s="276" t="s">
        <v>796</v>
      </c>
      <c r="BS9" s="276" t="s">
        <v>797</v>
      </c>
      <c r="BT9" s="276" t="s">
        <v>798</v>
      </c>
      <c r="BU9" s="276" t="s">
        <v>799</v>
      </c>
      <c r="BV9" s="276" t="s">
        <v>800</v>
      </c>
      <c r="BW9" s="276" t="s">
        <v>801</v>
      </c>
      <c r="BX9" s="276" t="s">
        <v>802</v>
      </c>
      <c r="BY9" s="276" t="s">
        <v>803</v>
      </c>
      <c r="BZ9" s="276" t="s">
        <v>804</v>
      </c>
      <c r="CA9" s="276" t="s">
        <v>805</v>
      </c>
      <c r="CB9" s="276" t="s">
        <v>806</v>
      </c>
      <c r="CC9" s="274"/>
      <c r="CD9" s="274"/>
      <c r="CE9" s="274"/>
      <c r="CF9" s="275"/>
      <c r="CG9" s="273"/>
      <c r="CH9" s="273"/>
    </row>
    <row r="10" spans="1:86" ht="15" hidden="1" customHeight="1" x14ac:dyDescent="0.3">
      <c r="A10" s="2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5"/>
      <c r="AR10" s="15"/>
      <c r="AS10" s="15"/>
      <c r="AT10" s="15"/>
      <c r="AU10" s="15"/>
      <c r="AV10" s="15"/>
      <c r="AW10" s="15"/>
      <c r="AX10" s="13"/>
      <c r="AY10" s="13"/>
      <c r="AZ10" s="13"/>
      <c r="BA10" s="15"/>
      <c r="BB10" s="15"/>
      <c r="BC10" s="13"/>
      <c r="BD10" s="13"/>
      <c r="BE10" s="13"/>
      <c r="BF10" s="15"/>
      <c r="BG10" s="15"/>
      <c r="BH10" s="13"/>
      <c r="BI10" s="13"/>
      <c r="BJ10" s="13"/>
      <c r="BK10" s="13"/>
      <c r="BL10" s="13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3"/>
      <c r="CA10" s="13"/>
      <c r="CB10" s="13"/>
      <c r="CC10" s="13"/>
      <c r="CD10" s="13"/>
      <c r="CE10" s="13"/>
      <c r="CF10" s="21"/>
      <c r="CG10" s="7"/>
      <c r="CH10" s="7"/>
    </row>
    <row r="11" spans="1:86" s="69" customFormat="1" ht="15" customHeight="1" x14ac:dyDescent="0.3">
      <c r="A11" s="42"/>
      <c r="B11" s="140" t="s">
        <v>807</v>
      </c>
      <c r="C11" s="140" t="s">
        <v>110</v>
      </c>
      <c r="D11" s="140" t="s">
        <v>808</v>
      </c>
      <c r="E11" s="140" t="s">
        <v>809</v>
      </c>
      <c r="F11" s="140" t="s">
        <v>111</v>
      </c>
      <c r="G11" s="140" t="s">
        <v>810</v>
      </c>
      <c r="H11" s="140" t="s">
        <v>113</v>
      </c>
      <c r="I11" s="140" t="s">
        <v>811</v>
      </c>
      <c r="J11" s="140" t="s">
        <v>812</v>
      </c>
      <c r="K11" s="140" t="s">
        <v>813</v>
      </c>
      <c r="L11" s="140" t="s">
        <v>121</v>
      </c>
      <c r="M11" s="140" t="s">
        <v>814</v>
      </c>
      <c r="N11" s="140" t="s">
        <v>120</v>
      </c>
      <c r="O11" s="140" t="s">
        <v>815</v>
      </c>
      <c r="P11" s="140" t="s">
        <v>816</v>
      </c>
      <c r="Q11" s="140" t="s">
        <v>817</v>
      </c>
      <c r="R11" s="140" t="s">
        <v>118</v>
      </c>
      <c r="S11" s="140" t="s">
        <v>114</v>
      </c>
      <c r="T11" s="140" t="s">
        <v>116</v>
      </c>
      <c r="U11" s="140" t="s">
        <v>818</v>
      </c>
      <c r="V11" s="140" t="s">
        <v>819</v>
      </c>
      <c r="W11" s="140" t="s">
        <v>820</v>
      </c>
      <c r="X11" s="140" t="s">
        <v>1145</v>
      </c>
      <c r="Y11" s="140" t="s">
        <v>821</v>
      </c>
      <c r="Z11" s="140" t="s">
        <v>822</v>
      </c>
      <c r="AA11" s="140" t="s">
        <v>823</v>
      </c>
      <c r="AB11" s="140" t="s">
        <v>824</v>
      </c>
      <c r="AC11" s="140" t="s">
        <v>825</v>
      </c>
      <c r="AD11" s="140" t="s">
        <v>826</v>
      </c>
      <c r="AE11" s="140" t="s">
        <v>827</v>
      </c>
      <c r="AF11" s="140" t="s">
        <v>828</v>
      </c>
      <c r="AG11" s="140" t="s">
        <v>829</v>
      </c>
      <c r="AH11" s="140" t="s">
        <v>830</v>
      </c>
      <c r="AI11" s="140" t="s">
        <v>831</v>
      </c>
      <c r="AJ11" s="140" t="s">
        <v>832</v>
      </c>
      <c r="AK11" s="140" t="s">
        <v>833</v>
      </c>
      <c r="AL11" s="140" t="s">
        <v>834</v>
      </c>
      <c r="AM11" s="140" t="s">
        <v>835</v>
      </c>
      <c r="AN11" s="140" t="s">
        <v>836</v>
      </c>
      <c r="AO11" s="140" t="s">
        <v>837</v>
      </c>
      <c r="AP11" s="140" t="s">
        <v>838</v>
      </c>
      <c r="AQ11" s="140" t="s">
        <v>1146</v>
      </c>
      <c r="AR11" s="140" t="s">
        <v>839</v>
      </c>
      <c r="AS11" s="140" t="s">
        <v>117</v>
      </c>
      <c r="AT11" s="140" t="s">
        <v>840</v>
      </c>
      <c r="AU11" s="140" t="s">
        <v>841</v>
      </c>
      <c r="AV11" s="140" t="s">
        <v>124</v>
      </c>
      <c r="AW11" s="140" t="s">
        <v>119</v>
      </c>
      <c r="AX11" s="140" t="s">
        <v>122</v>
      </c>
      <c r="AY11" s="140" t="s">
        <v>123</v>
      </c>
      <c r="AZ11" s="140" t="s">
        <v>112</v>
      </c>
      <c r="BA11" s="140" t="s">
        <v>842</v>
      </c>
      <c r="BB11" s="140" t="s">
        <v>843</v>
      </c>
      <c r="BC11" s="140" t="s">
        <v>115</v>
      </c>
      <c r="BD11" s="140" t="s">
        <v>844</v>
      </c>
      <c r="BE11" s="140" t="s">
        <v>845</v>
      </c>
      <c r="BF11" s="140" t="s">
        <v>846</v>
      </c>
      <c r="BG11" s="140" t="s">
        <v>847</v>
      </c>
      <c r="BH11" s="140" t="s">
        <v>848</v>
      </c>
      <c r="BI11" s="140" t="s">
        <v>849</v>
      </c>
      <c r="BJ11" s="140" t="s">
        <v>850</v>
      </c>
      <c r="BK11" s="140" t="s">
        <v>851</v>
      </c>
      <c r="BL11" s="140" t="s">
        <v>852</v>
      </c>
      <c r="BM11" s="140" t="s">
        <v>853</v>
      </c>
      <c r="BN11" s="140" t="s">
        <v>854</v>
      </c>
      <c r="BO11" s="140" t="s">
        <v>855</v>
      </c>
      <c r="BP11" s="140" t="s">
        <v>856</v>
      </c>
      <c r="BQ11" s="140" t="s">
        <v>125</v>
      </c>
      <c r="BR11" s="140" t="s">
        <v>126</v>
      </c>
      <c r="BS11" s="140" t="s">
        <v>857</v>
      </c>
      <c r="BT11" s="140" t="s">
        <v>858</v>
      </c>
      <c r="BU11" s="140" t="s">
        <v>859</v>
      </c>
      <c r="BV11" s="140" t="s">
        <v>860</v>
      </c>
      <c r="BW11" s="140" t="s">
        <v>861</v>
      </c>
      <c r="BX11" s="140" t="s">
        <v>862</v>
      </c>
      <c r="BY11" s="140" t="s">
        <v>863</v>
      </c>
      <c r="BZ11" s="140" t="s">
        <v>864</v>
      </c>
      <c r="CA11" s="140" t="s">
        <v>865</v>
      </c>
      <c r="CB11" s="140" t="s">
        <v>866</v>
      </c>
      <c r="CC11" s="13"/>
      <c r="CD11" s="13"/>
      <c r="CE11" s="13"/>
      <c r="CF11" s="141"/>
      <c r="CG11" s="7"/>
      <c r="CH11" s="7"/>
    </row>
    <row r="12" spans="1:86" ht="15" customHeight="1" x14ac:dyDescent="0.3">
      <c r="A12" s="20"/>
      <c r="B12" s="22" t="s">
        <v>146</v>
      </c>
      <c r="C12" s="22" t="s">
        <v>146</v>
      </c>
      <c r="D12" s="22" t="s">
        <v>146</v>
      </c>
      <c r="E12" s="22" t="s">
        <v>146</v>
      </c>
      <c r="F12" s="22" t="s">
        <v>146</v>
      </c>
      <c r="G12" s="22" t="s">
        <v>146</v>
      </c>
      <c r="H12" s="22" t="s">
        <v>146</v>
      </c>
      <c r="I12" s="22" t="s">
        <v>146</v>
      </c>
      <c r="J12" s="22" t="s">
        <v>146</v>
      </c>
      <c r="K12" s="22" t="s">
        <v>146</v>
      </c>
      <c r="L12" s="22" t="s">
        <v>146</v>
      </c>
      <c r="M12" s="22" t="s">
        <v>146</v>
      </c>
      <c r="N12" s="22" t="s">
        <v>146</v>
      </c>
      <c r="O12" s="22" t="s">
        <v>146</v>
      </c>
      <c r="P12" s="22" t="s">
        <v>146</v>
      </c>
      <c r="Q12" s="22" t="s">
        <v>146</v>
      </c>
      <c r="R12" s="22" t="s">
        <v>146</v>
      </c>
      <c r="S12" s="22" t="s">
        <v>146</v>
      </c>
      <c r="T12" s="22" t="s">
        <v>146</v>
      </c>
      <c r="U12" s="22" t="s">
        <v>146</v>
      </c>
      <c r="V12" s="22" t="s">
        <v>146</v>
      </c>
      <c r="W12" s="22" t="s">
        <v>146</v>
      </c>
      <c r="X12" s="22" t="s">
        <v>146</v>
      </c>
      <c r="Y12" s="22" t="s">
        <v>146</v>
      </c>
      <c r="Z12" s="22" t="s">
        <v>146</v>
      </c>
      <c r="AA12" s="22" t="s">
        <v>146</v>
      </c>
      <c r="AB12" s="22" t="s">
        <v>146</v>
      </c>
      <c r="AC12" s="22" t="s">
        <v>146</v>
      </c>
      <c r="AD12" s="22" t="s">
        <v>146</v>
      </c>
      <c r="AE12" s="22" t="s">
        <v>146</v>
      </c>
      <c r="AF12" s="22" t="s">
        <v>146</v>
      </c>
      <c r="AG12" s="22" t="s">
        <v>146</v>
      </c>
      <c r="AH12" s="22" t="s">
        <v>146</v>
      </c>
      <c r="AI12" s="22" t="s">
        <v>146</v>
      </c>
      <c r="AJ12" s="22" t="s">
        <v>146</v>
      </c>
      <c r="AK12" s="22" t="s">
        <v>146</v>
      </c>
      <c r="AL12" s="22" t="s">
        <v>146</v>
      </c>
      <c r="AM12" s="22" t="s">
        <v>146</v>
      </c>
      <c r="AN12" s="22" t="s">
        <v>146</v>
      </c>
      <c r="AO12" s="22" t="s">
        <v>146</v>
      </c>
      <c r="AP12" s="22" t="s">
        <v>146</v>
      </c>
      <c r="AQ12" s="22" t="s">
        <v>146</v>
      </c>
      <c r="AR12" s="22" t="s">
        <v>146</v>
      </c>
      <c r="AS12" s="22" t="s">
        <v>146</v>
      </c>
      <c r="AT12" s="22" t="s">
        <v>146</v>
      </c>
      <c r="AU12" s="22" t="s">
        <v>146</v>
      </c>
      <c r="AV12" s="22" t="s">
        <v>146</v>
      </c>
      <c r="AW12" s="22" t="s">
        <v>146</v>
      </c>
      <c r="AX12" s="22" t="s">
        <v>146</v>
      </c>
      <c r="AY12" s="22" t="s">
        <v>146</v>
      </c>
      <c r="AZ12" s="22" t="s">
        <v>146</v>
      </c>
      <c r="BA12" s="22" t="s">
        <v>146</v>
      </c>
      <c r="BB12" s="22" t="s">
        <v>146</v>
      </c>
      <c r="BC12" s="22" t="s">
        <v>146</v>
      </c>
      <c r="BD12" s="22" t="s">
        <v>146</v>
      </c>
      <c r="BE12" s="22" t="s">
        <v>146</v>
      </c>
      <c r="BF12" s="22" t="s">
        <v>146</v>
      </c>
      <c r="BG12" s="22" t="s">
        <v>146</v>
      </c>
      <c r="BH12" s="22" t="s">
        <v>146</v>
      </c>
      <c r="BI12" s="22" t="s">
        <v>146</v>
      </c>
      <c r="BJ12" s="22" t="s">
        <v>146</v>
      </c>
      <c r="BK12" s="22" t="s">
        <v>146</v>
      </c>
      <c r="BL12" s="22" t="s">
        <v>146</v>
      </c>
      <c r="BM12" s="22" t="s">
        <v>146</v>
      </c>
      <c r="BN12" s="22" t="s">
        <v>146</v>
      </c>
      <c r="BO12" s="22" t="s">
        <v>146</v>
      </c>
      <c r="BP12" s="22" t="s">
        <v>146</v>
      </c>
      <c r="BQ12" s="22" t="s">
        <v>146</v>
      </c>
      <c r="BR12" s="22" t="s">
        <v>146</v>
      </c>
      <c r="BS12" s="22" t="s">
        <v>146</v>
      </c>
      <c r="BT12" s="22" t="s">
        <v>146</v>
      </c>
      <c r="BU12" s="22" t="s">
        <v>146</v>
      </c>
      <c r="BV12" s="22" t="s">
        <v>146</v>
      </c>
      <c r="BW12" s="22" t="s">
        <v>146</v>
      </c>
      <c r="BX12" s="22" t="s">
        <v>145</v>
      </c>
      <c r="BY12" s="22" t="s">
        <v>146</v>
      </c>
      <c r="BZ12" s="22" t="s">
        <v>146</v>
      </c>
      <c r="CA12" s="22" t="s">
        <v>145</v>
      </c>
      <c r="CB12" s="22" t="s">
        <v>146</v>
      </c>
      <c r="CC12" s="13"/>
      <c r="CD12" s="13"/>
      <c r="CE12" s="13"/>
      <c r="CF12" s="21"/>
      <c r="CG12" s="7"/>
      <c r="CH12" s="7"/>
    </row>
    <row r="13" spans="1:86" x14ac:dyDescent="0.3">
      <c r="A13" s="180"/>
      <c r="B13" s="143">
        <v>1</v>
      </c>
      <c r="C13" s="143">
        <v>2</v>
      </c>
      <c r="D13" s="143">
        <v>3</v>
      </c>
      <c r="E13" s="143">
        <v>4</v>
      </c>
      <c r="F13" s="143">
        <v>5</v>
      </c>
      <c r="G13" s="143">
        <v>6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  <c r="T13" s="143">
        <v>19</v>
      </c>
      <c r="U13" s="143">
        <v>20</v>
      </c>
      <c r="V13" s="143">
        <v>21</v>
      </c>
      <c r="W13" s="143">
        <v>22</v>
      </c>
      <c r="X13" s="143">
        <v>23</v>
      </c>
      <c r="Y13" s="143">
        <v>24</v>
      </c>
      <c r="Z13" s="143">
        <v>25</v>
      </c>
      <c r="AA13" s="143">
        <v>26</v>
      </c>
      <c r="AB13" s="143">
        <v>27</v>
      </c>
      <c r="AC13" s="143">
        <v>28</v>
      </c>
      <c r="AD13" s="143">
        <v>29</v>
      </c>
      <c r="AE13" s="143">
        <v>30</v>
      </c>
      <c r="AF13" s="143">
        <v>31</v>
      </c>
      <c r="AG13" s="143">
        <v>32</v>
      </c>
      <c r="AH13" s="143">
        <v>33</v>
      </c>
      <c r="AI13" s="143">
        <v>34</v>
      </c>
      <c r="AJ13" s="143">
        <v>35</v>
      </c>
      <c r="AK13" s="143">
        <v>36</v>
      </c>
      <c r="AL13" s="143">
        <v>37</v>
      </c>
      <c r="AM13" s="143">
        <v>38</v>
      </c>
      <c r="AN13" s="143">
        <v>39</v>
      </c>
      <c r="AO13" s="143">
        <v>40</v>
      </c>
      <c r="AP13" s="143">
        <v>41</v>
      </c>
      <c r="AQ13" s="143">
        <v>42</v>
      </c>
      <c r="AR13" s="143">
        <v>43</v>
      </c>
      <c r="AS13" s="143">
        <v>44</v>
      </c>
      <c r="AT13" s="143">
        <v>45</v>
      </c>
      <c r="AU13" s="143">
        <v>46</v>
      </c>
      <c r="AV13" s="143">
        <v>47</v>
      </c>
      <c r="AW13" s="143">
        <v>48</v>
      </c>
      <c r="AX13" s="143">
        <v>49</v>
      </c>
      <c r="AY13" s="143">
        <v>50</v>
      </c>
      <c r="AZ13" s="143">
        <v>51</v>
      </c>
      <c r="BA13" s="143">
        <v>52</v>
      </c>
      <c r="BB13" s="143">
        <v>53</v>
      </c>
      <c r="BC13" s="143">
        <v>54</v>
      </c>
      <c r="BD13" s="143">
        <v>55</v>
      </c>
      <c r="BE13" s="143">
        <v>56</v>
      </c>
      <c r="BF13" s="143">
        <v>57</v>
      </c>
      <c r="BG13" s="143">
        <v>58</v>
      </c>
      <c r="BH13" s="143">
        <v>59</v>
      </c>
      <c r="BI13" s="143">
        <v>60</v>
      </c>
      <c r="BJ13" s="143">
        <v>61</v>
      </c>
      <c r="BK13" s="143">
        <v>62</v>
      </c>
      <c r="BL13" s="143">
        <v>63</v>
      </c>
      <c r="BM13" s="143">
        <v>64</v>
      </c>
      <c r="BN13" s="143">
        <v>65</v>
      </c>
      <c r="BO13" s="143">
        <v>66</v>
      </c>
      <c r="BP13" s="143">
        <v>67</v>
      </c>
      <c r="BQ13" s="143">
        <v>68</v>
      </c>
      <c r="BR13" s="143">
        <v>69</v>
      </c>
      <c r="BS13" s="143">
        <v>70</v>
      </c>
      <c r="BT13" s="143">
        <v>71</v>
      </c>
      <c r="BU13" s="143">
        <v>72</v>
      </c>
      <c r="BV13" s="143">
        <v>73</v>
      </c>
      <c r="BW13" s="143">
        <v>74</v>
      </c>
      <c r="BX13" s="143">
        <v>75</v>
      </c>
      <c r="BY13" s="143">
        <v>76</v>
      </c>
      <c r="BZ13" s="143">
        <v>77</v>
      </c>
      <c r="CA13" s="143">
        <v>78</v>
      </c>
      <c r="CB13" s="143">
        <v>79</v>
      </c>
      <c r="CC13" s="143">
        <v>80</v>
      </c>
      <c r="CD13" s="143">
        <v>81</v>
      </c>
      <c r="CE13" s="143">
        <v>82</v>
      </c>
      <c r="CF13" s="143">
        <v>83</v>
      </c>
      <c r="CG13" s="143">
        <v>84</v>
      </c>
      <c r="CH13" s="143">
        <v>85</v>
      </c>
    </row>
    <row r="14" spans="1:86" s="146" customFormat="1" ht="15.75" customHeight="1" x14ac:dyDescent="0.3">
      <c r="A14" s="138" t="s">
        <v>6</v>
      </c>
      <c r="B14" s="111">
        <v>1.41</v>
      </c>
      <c r="C14" s="111">
        <v>0.32</v>
      </c>
      <c r="D14" s="111">
        <v>16.891200000000005</v>
      </c>
      <c r="E14" s="111">
        <v>5.9119200000000003</v>
      </c>
      <c r="F14" s="111">
        <v>2.625</v>
      </c>
      <c r="G14" s="111">
        <v>9.3800000000000008</v>
      </c>
      <c r="H14" s="111">
        <v>3.96</v>
      </c>
      <c r="I14" s="111">
        <v>17.454240000000002</v>
      </c>
      <c r="J14" s="111">
        <v>2.31</v>
      </c>
      <c r="K14" s="111">
        <v>10.95</v>
      </c>
      <c r="L14" s="111">
        <v>6.96</v>
      </c>
      <c r="M14" s="111">
        <v>0.08</v>
      </c>
      <c r="N14" s="111">
        <v>3.56</v>
      </c>
      <c r="O14" s="111">
        <v>2.9559600000000001</v>
      </c>
      <c r="P14" s="111">
        <v>29.559600000000003</v>
      </c>
      <c r="Q14" s="111">
        <v>3.03</v>
      </c>
      <c r="R14" s="111">
        <v>0.92</v>
      </c>
      <c r="S14" s="111">
        <v>3.92</v>
      </c>
      <c r="T14" s="111">
        <v>10.84</v>
      </c>
      <c r="U14" s="111">
        <v>5.32</v>
      </c>
      <c r="V14" s="111">
        <v>58.41540000000002</v>
      </c>
      <c r="W14" s="111">
        <v>18.721080000000004</v>
      </c>
      <c r="X14" s="111">
        <v>0</v>
      </c>
      <c r="Y14" s="111">
        <v>43.38</v>
      </c>
      <c r="Z14" s="111">
        <v>24.074999999999999</v>
      </c>
      <c r="AA14" s="111">
        <v>22.662360000000003</v>
      </c>
      <c r="AB14" s="111">
        <v>18.017280000000003</v>
      </c>
      <c r="AC14" s="111">
        <v>11.120040000000003</v>
      </c>
      <c r="AD14" s="111">
        <v>16.609680000000001</v>
      </c>
      <c r="AE14" s="111">
        <v>2.2521600000000004</v>
      </c>
      <c r="AF14" s="111">
        <v>7.8825600000000016</v>
      </c>
      <c r="AG14" s="111">
        <v>13.51296</v>
      </c>
      <c r="AH14" s="111">
        <v>1.5483600000000002</v>
      </c>
      <c r="AI14" s="111">
        <v>9.0086400000000015</v>
      </c>
      <c r="AJ14" s="111">
        <v>8.4456000000000003E-2</v>
      </c>
      <c r="AK14" s="111">
        <v>16.609680000000001</v>
      </c>
      <c r="AL14" s="111">
        <v>3.0967200000000004</v>
      </c>
      <c r="AM14" s="111">
        <v>9.1494</v>
      </c>
      <c r="AN14" s="111">
        <v>9.4309200000000022</v>
      </c>
      <c r="AO14" s="111">
        <v>6.7564799999999998</v>
      </c>
      <c r="AP14" s="111">
        <v>6.7564799999999998</v>
      </c>
      <c r="AQ14" s="111">
        <v>0</v>
      </c>
      <c r="AR14" s="111">
        <v>17.440000000000001</v>
      </c>
      <c r="AS14" s="111">
        <v>26.4</v>
      </c>
      <c r="AT14" s="111">
        <v>0</v>
      </c>
      <c r="AU14" s="111">
        <v>8.5500000000000007</v>
      </c>
      <c r="AV14" s="111">
        <v>2.1114000000000006</v>
      </c>
      <c r="AW14" s="111">
        <v>1.59</v>
      </c>
      <c r="AX14" s="111">
        <v>0.93</v>
      </c>
      <c r="AY14" s="111">
        <v>1.395</v>
      </c>
      <c r="AZ14" s="111">
        <v>13.26</v>
      </c>
      <c r="BA14" s="111">
        <v>72.491400000000027</v>
      </c>
      <c r="BB14" s="111">
        <v>71.506079999999997</v>
      </c>
      <c r="BC14" s="111">
        <v>0.5</v>
      </c>
      <c r="BD14" s="111">
        <v>3.5190000000000001</v>
      </c>
      <c r="BE14" s="111">
        <v>3.2374800000000006</v>
      </c>
      <c r="BF14" s="111">
        <v>2.3929200000000002</v>
      </c>
      <c r="BG14" s="111">
        <v>1.9706400000000004</v>
      </c>
      <c r="BH14" s="111">
        <v>0</v>
      </c>
      <c r="BI14" s="111">
        <v>1.9706400000000004</v>
      </c>
      <c r="BJ14" s="111">
        <v>1.5483600000000002</v>
      </c>
      <c r="BK14" s="111">
        <v>12.246120000000001</v>
      </c>
      <c r="BL14" s="111">
        <v>1.5483600000000002</v>
      </c>
      <c r="BM14" s="111">
        <v>9.4309200000000022</v>
      </c>
      <c r="BN14" s="111">
        <v>29.84</v>
      </c>
      <c r="BO14" s="111">
        <v>0</v>
      </c>
      <c r="BP14" s="111">
        <v>1.46</v>
      </c>
      <c r="BQ14" s="111">
        <v>16.8</v>
      </c>
      <c r="BR14" s="111">
        <v>1.98</v>
      </c>
      <c r="BS14" s="111">
        <v>13.231440000000001</v>
      </c>
      <c r="BT14" s="111">
        <v>119.78676000000002</v>
      </c>
      <c r="BU14" s="111">
        <v>0.28152000000000005</v>
      </c>
      <c r="BV14" s="111">
        <v>0</v>
      </c>
      <c r="BW14" s="111">
        <v>57.00780000000001</v>
      </c>
      <c r="BX14" s="111">
        <v>27.729720000000004</v>
      </c>
      <c r="BY14" s="111">
        <v>25.055280000000003</v>
      </c>
      <c r="BZ14" s="111">
        <v>12.809160000000002</v>
      </c>
      <c r="CA14" s="111">
        <v>0</v>
      </c>
      <c r="CB14" s="111">
        <v>2.6744400000000006</v>
      </c>
      <c r="CC14" s="142">
        <f>BX14+CA14</f>
        <v>27.729720000000004</v>
      </c>
      <c r="CD14" s="142">
        <v>0</v>
      </c>
      <c r="CE14" s="142">
        <f>SUM(B14:BW14)+BY14+BZ14+CB14</f>
        <v>972.41229600000031</v>
      </c>
      <c r="CF14" s="142"/>
      <c r="CG14" s="142">
        <v>0</v>
      </c>
      <c r="CH14" s="142">
        <f>CC14+CD14+CE14</f>
        <v>1000.1420160000004</v>
      </c>
    </row>
    <row r="15" spans="1:86" s="146" customFormat="1" ht="15.75" customHeight="1" x14ac:dyDescent="0.3">
      <c r="A15" s="138" t="s">
        <v>7</v>
      </c>
      <c r="B15" s="111">
        <v>1.3049999999999999</v>
      </c>
      <c r="C15" s="111">
        <v>0.32</v>
      </c>
      <c r="D15" s="111">
        <v>17.139600000000002</v>
      </c>
      <c r="E15" s="111">
        <v>5.9988600000000005</v>
      </c>
      <c r="F15" s="111">
        <v>2.0699999999999998</v>
      </c>
      <c r="G15" s="111">
        <v>8.1</v>
      </c>
      <c r="H15" s="111">
        <v>16.32</v>
      </c>
      <c r="I15" s="111">
        <v>17.710919999999998</v>
      </c>
      <c r="J15" s="111">
        <v>1.8149999999999999</v>
      </c>
      <c r="K15" s="111">
        <v>0.01</v>
      </c>
      <c r="L15" s="111">
        <v>4.1100000000000003</v>
      </c>
      <c r="M15" s="111">
        <v>0.06</v>
      </c>
      <c r="N15" s="111">
        <v>3.22</v>
      </c>
      <c r="O15" s="111">
        <v>2.9994300000000003</v>
      </c>
      <c r="P15" s="111">
        <v>29.994299999999999</v>
      </c>
      <c r="Q15" s="111">
        <v>3</v>
      </c>
      <c r="R15" s="111">
        <v>1.18</v>
      </c>
      <c r="S15" s="111">
        <v>3.54</v>
      </c>
      <c r="T15" s="111">
        <v>9.34</v>
      </c>
      <c r="U15" s="111">
        <v>7.68</v>
      </c>
      <c r="V15" s="111">
        <v>59.274450000000002</v>
      </c>
      <c r="W15" s="111">
        <v>18.996389999999998</v>
      </c>
      <c r="X15" s="111">
        <v>0</v>
      </c>
      <c r="Y15" s="111">
        <v>35.340000000000003</v>
      </c>
      <c r="Z15" s="111">
        <v>19.695</v>
      </c>
      <c r="AA15" s="111">
        <v>22.995629999999998</v>
      </c>
      <c r="AB15" s="111">
        <v>18.282240000000002</v>
      </c>
      <c r="AC15" s="111">
        <v>11.283570000000001</v>
      </c>
      <c r="AD15" s="111">
        <v>16.853939999999998</v>
      </c>
      <c r="AE15" s="111">
        <v>2.2852800000000002</v>
      </c>
      <c r="AF15" s="111">
        <v>7.9984799999999998</v>
      </c>
      <c r="AG15" s="111">
        <v>13.711679999999999</v>
      </c>
      <c r="AH15" s="111">
        <v>1.5711300000000001</v>
      </c>
      <c r="AI15" s="111">
        <v>9.1411200000000008</v>
      </c>
      <c r="AJ15" s="111">
        <v>8.5697999999999996E-2</v>
      </c>
      <c r="AK15" s="111">
        <v>16.853939999999998</v>
      </c>
      <c r="AL15" s="111">
        <v>3.1422600000000003</v>
      </c>
      <c r="AM15" s="111">
        <v>9.283949999999999</v>
      </c>
      <c r="AN15" s="111">
        <v>9.5696099999999991</v>
      </c>
      <c r="AO15" s="111">
        <v>6.8558399999999997</v>
      </c>
      <c r="AP15" s="111">
        <v>6.8558399999999997</v>
      </c>
      <c r="AQ15" s="111">
        <v>0</v>
      </c>
      <c r="AR15" s="111">
        <v>17.32</v>
      </c>
      <c r="AS15" s="111">
        <v>25.844999999999999</v>
      </c>
      <c r="AT15" s="111">
        <v>0</v>
      </c>
      <c r="AU15" s="111">
        <v>7.68</v>
      </c>
      <c r="AV15" s="111">
        <v>2.1424500000000002</v>
      </c>
      <c r="AW15" s="111">
        <v>2.3250000000000002</v>
      </c>
      <c r="AX15" s="111">
        <v>0.315</v>
      </c>
      <c r="AY15" s="111">
        <v>1.1100000000000001</v>
      </c>
      <c r="AZ15" s="111">
        <v>10.62</v>
      </c>
      <c r="BA15" s="111">
        <v>73.557449999999989</v>
      </c>
      <c r="BB15" s="111">
        <v>72.557640000000006</v>
      </c>
      <c r="BC15" s="111">
        <v>0.42</v>
      </c>
      <c r="BD15" s="111">
        <v>3.5707500000000003</v>
      </c>
      <c r="BE15" s="111">
        <v>3.2850900000000003</v>
      </c>
      <c r="BF15" s="111">
        <v>2.4281099999999998</v>
      </c>
      <c r="BG15" s="111">
        <v>1.99962</v>
      </c>
      <c r="BH15" s="111">
        <v>0</v>
      </c>
      <c r="BI15" s="111">
        <v>1.99962</v>
      </c>
      <c r="BJ15" s="111">
        <v>1.5711300000000001</v>
      </c>
      <c r="BK15" s="111">
        <v>12.426209999999999</v>
      </c>
      <c r="BL15" s="111">
        <v>1.5711300000000001</v>
      </c>
      <c r="BM15" s="111">
        <v>9.5696099999999991</v>
      </c>
      <c r="BN15" s="111">
        <v>29.52</v>
      </c>
      <c r="BO15" s="111">
        <v>0</v>
      </c>
      <c r="BP15" s="111">
        <v>1.54</v>
      </c>
      <c r="BQ15" s="111">
        <v>14.3</v>
      </c>
      <c r="BR15" s="111">
        <v>1.8</v>
      </c>
      <c r="BS15" s="111">
        <v>13.426019999999999</v>
      </c>
      <c r="BT15" s="111">
        <v>121.54832999999999</v>
      </c>
      <c r="BU15" s="111">
        <v>0.28566000000000003</v>
      </c>
      <c r="BV15" s="111">
        <v>0</v>
      </c>
      <c r="BW15" s="111">
        <v>57.846150000000002</v>
      </c>
      <c r="BX15" s="111">
        <v>28.137509999999995</v>
      </c>
      <c r="BY15" s="111">
        <v>25.423739999999999</v>
      </c>
      <c r="BZ15" s="111">
        <v>12.997529999999999</v>
      </c>
      <c r="CA15" s="111">
        <v>0</v>
      </c>
      <c r="CB15" s="111">
        <v>2.7137699999999998</v>
      </c>
      <c r="CC15" s="142">
        <f t="shared" ref="CC15:CC37" si="0">BX15+CA15</f>
        <v>28.137509999999995</v>
      </c>
      <c r="CD15" s="142">
        <v>0</v>
      </c>
      <c r="CE15" s="142">
        <f t="shared" ref="CE15:CE37" si="1">SUM(B15:BW15)+BY15+BZ15+CB15</f>
        <v>959.70416799999975</v>
      </c>
      <c r="CF15" s="142"/>
      <c r="CG15" s="142">
        <v>0</v>
      </c>
      <c r="CH15" s="142">
        <f t="shared" ref="CH15:CH37" si="2">CC15+CD15+CE15</f>
        <v>987.84167799999977</v>
      </c>
    </row>
    <row r="16" spans="1:86" s="146" customFormat="1" ht="15.75" customHeight="1" x14ac:dyDescent="0.3">
      <c r="A16" s="138" t="s">
        <v>8</v>
      </c>
      <c r="B16" s="111">
        <v>1.2450000000000001</v>
      </c>
      <c r="C16" s="111">
        <v>0.3</v>
      </c>
      <c r="D16" s="111">
        <v>17.388000000000002</v>
      </c>
      <c r="E16" s="111">
        <v>6.0857999999999999</v>
      </c>
      <c r="F16" s="111">
        <v>1.905</v>
      </c>
      <c r="G16" s="111">
        <v>8.94</v>
      </c>
      <c r="H16" s="111">
        <v>8.85</v>
      </c>
      <c r="I16" s="111">
        <v>17.967600000000001</v>
      </c>
      <c r="J16" s="111">
        <v>1.7849999999999999</v>
      </c>
      <c r="K16" s="111">
        <v>2.11</v>
      </c>
      <c r="L16" s="111">
        <v>5.8049999999999997</v>
      </c>
      <c r="M16" s="111">
        <v>7.0000000000000007E-2</v>
      </c>
      <c r="N16" s="111">
        <v>3.04</v>
      </c>
      <c r="O16" s="111">
        <v>3.0428999999999999</v>
      </c>
      <c r="P16" s="111">
        <v>30.429000000000002</v>
      </c>
      <c r="Q16" s="111">
        <v>2.88</v>
      </c>
      <c r="R16" s="111">
        <v>0.86</v>
      </c>
      <c r="S16" s="111">
        <v>2.78</v>
      </c>
      <c r="T16" s="111">
        <v>9.66</v>
      </c>
      <c r="U16" s="111">
        <v>4.38</v>
      </c>
      <c r="V16" s="111">
        <v>60.133499999999998</v>
      </c>
      <c r="W16" s="111">
        <v>19.271699999999999</v>
      </c>
      <c r="X16" s="111">
        <v>0</v>
      </c>
      <c r="Y16" s="111">
        <v>29.22</v>
      </c>
      <c r="Z16" s="111">
        <v>17.445</v>
      </c>
      <c r="AA16" s="111">
        <v>23.328900000000001</v>
      </c>
      <c r="AB16" s="111">
        <v>18.5472</v>
      </c>
      <c r="AC16" s="111">
        <v>11.447099999999999</v>
      </c>
      <c r="AD16" s="111">
        <v>17.098200000000002</v>
      </c>
      <c r="AE16" s="111">
        <v>2.3184</v>
      </c>
      <c r="AF16" s="111">
        <v>8.1143999999999998</v>
      </c>
      <c r="AG16" s="111">
        <v>13.910399999999997</v>
      </c>
      <c r="AH16" s="111">
        <v>1.5938999999999999</v>
      </c>
      <c r="AI16" s="111">
        <v>9.2736000000000001</v>
      </c>
      <c r="AJ16" s="111">
        <v>8.6940000000000003E-2</v>
      </c>
      <c r="AK16" s="111">
        <v>17.098200000000002</v>
      </c>
      <c r="AL16" s="111">
        <v>3.1877999999999997</v>
      </c>
      <c r="AM16" s="111">
        <v>9.4184999999999999</v>
      </c>
      <c r="AN16" s="111">
        <v>9.7083000000000013</v>
      </c>
      <c r="AO16" s="111">
        <v>6.9551999999999987</v>
      </c>
      <c r="AP16" s="111">
        <v>6.9551999999999987</v>
      </c>
      <c r="AQ16" s="111">
        <v>0</v>
      </c>
      <c r="AR16" s="111">
        <v>17.32</v>
      </c>
      <c r="AS16" s="111">
        <v>25.65</v>
      </c>
      <c r="AT16" s="111">
        <v>0</v>
      </c>
      <c r="AU16" s="111">
        <v>5.9249999999999998</v>
      </c>
      <c r="AV16" s="111">
        <v>2.1735000000000002</v>
      </c>
      <c r="AW16" s="111">
        <v>2.94</v>
      </c>
      <c r="AX16" s="111">
        <v>0.36</v>
      </c>
      <c r="AY16" s="111">
        <v>1.59</v>
      </c>
      <c r="AZ16" s="111">
        <v>10.5</v>
      </c>
      <c r="BA16" s="111">
        <v>74.623500000000007</v>
      </c>
      <c r="BB16" s="111">
        <v>73.609200000000001</v>
      </c>
      <c r="BC16" s="111">
        <v>0.38</v>
      </c>
      <c r="BD16" s="111">
        <v>3.6225000000000005</v>
      </c>
      <c r="BE16" s="111">
        <v>3.3327</v>
      </c>
      <c r="BF16" s="111">
        <v>2.4632999999999998</v>
      </c>
      <c r="BG16" s="111">
        <v>2.0286</v>
      </c>
      <c r="BH16" s="111">
        <v>0</v>
      </c>
      <c r="BI16" s="111">
        <v>2.0286</v>
      </c>
      <c r="BJ16" s="111">
        <v>1.5938999999999999</v>
      </c>
      <c r="BK16" s="111">
        <v>12.606299999999999</v>
      </c>
      <c r="BL16" s="111">
        <v>1.5938999999999999</v>
      </c>
      <c r="BM16" s="111">
        <v>9.7083000000000013</v>
      </c>
      <c r="BN16" s="111">
        <v>27.36</v>
      </c>
      <c r="BO16" s="111">
        <v>0</v>
      </c>
      <c r="BP16" s="111">
        <v>1.54</v>
      </c>
      <c r="BQ16" s="111">
        <v>13.1</v>
      </c>
      <c r="BR16" s="111">
        <v>1.5</v>
      </c>
      <c r="BS16" s="111">
        <v>13.620600000000001</v>
      </c>
      <c r="BT16" s="111">
        <v>123.3099</v>
      </c>
      <c r="BU16" s="111">
        <v>0.2898</v>
      </c>
      <c r="BV16" s="111">
        <v>0</v>
      </c>
      <c r="BW16" s="111">
        <v>58.6845</v>
      </c>
      <c r="BX16" s="111">
        <v>28.545299999999997</v>
      </c>
      <c r="BY16" s="111">
        <v>25.792200000000001</v>
      </c>
      <c r="BZ16" s="111">
        <v>13.1859</v>
      </c>
      <c r="CA16" s="111">
        <v>0</v>
      </c>
      <c r="CB16" s="111">
        <v>2.7530999999999999</v>
      </c>
      <c r="CC16" s="142">
        <f t="shared" si="0"/>
        <v>28.545299999999997</v>
      </c>
      <c r="CD16" s="142">
        <v>0</v>
      </c>
      <c r="CE16" s="142">
        <f t="shared" si="1"/>
        <v>949.8210399999997</v>
      </c>
      <c r="CF16" s="142"/>
      <c r="CG16" s="142">
        <v>0</v>
      </c>
      <c r="CH16" s="142">
        <f t="shared" si="2"/>
        <v>978.3663399999997</v>
      </c>
    </row>
    <row r="17" spans="1:86" s="146" customFormat="1" ht="15.75" customHeight="1" x14ac:dyDescent="0.3">
      <c r="A17" s="138" t="s">
        <v>9</v>
      </c>
      <c r="B17" s="111">
        <v>1.7849999999999999</v>
      </c>
      <c r="C17" s="111">
        <v>0.32</v>
      </c>
      <c r="D17" s="111">
        <v>17.636399999999998</v>
      </c>
      <c r="E17" s="111">
        <v>6.1727400000000001</v>
      </c>
      <c r="F17" s="111">
        <v>2.04</v>
      </c>
      <c r="G17" s="111">
        <v>6.26</v>
      </c>
      <c r="H17" s="111">
        <v>8.43</v>
      </c>
      <c r="I17" s="111">
        <v>18.22428</v>
      </c>
      <c r="J17" s="111">
        <v>2.1749999999999998</v>
      </c>
      <c r="K17" s="111">
        <v>9.0500000000000007</v>
      </c>
      <c r="L17" s="111">
        <v>5.8650000000000002</v>
      </c>
      <c r="M17" s="111">
        <v>0.06</v>
      </c>
      <c r="N17" s="111">
        <v>2.68</v>
      </c>
      <c r="O17" s="111">
        <v>3.0863700000000001</v>
      </c>
      <c r="P17" s="111">
        <v>30.863700000000001</v>
      </c>
      <c r="Q17" s="111">
        <v>2.82</v>
      </c>
      <c r="R17" s="111">
        <v>2.48</v>
      </c>
      <c r="S17" s="111">
        <v>2.9</v>
      </c>
      <c r="T17" s="111">
        <v>9.6999999999999993</v>
      </c>
      <c r="U17" s="111">
        <v>3.48</v>
      </c>
      <c r="V17" s="111">
        <v>60.992549999999994</v>
      </c>
      <c r="W17" s="111">
        <v>19.54701</v>
      </c>
      <c r="X17" s="111">
        <v>0</v>
      </c>
      <c r="Y17" s="111">
        <v>28.86</v>
      </c>
      <c r="Z17" s="111">
        <v>17.190000000000001</v>
      </c>
      <c r="AA17" s="111">
        <v>23.66217</v>
      </c>
      <c r="AB17" s="111">
        <v>18.812160000000002</v>
      </c>
      <c r="AC17" s="111">
        <v>11.61063</v>
      </c>
      <c r="AD17" s="111">
        <v>17.342460000000003</v>
      </c>
      <c r="AE17" s="111">
        <v>2.3515200000000003</v>
      </c>
      <c r="AF17" s="111">
        <v>8.2303200000000007</v>
      </c>
      <c r="AG17" s="111">
        <v>14.109120000000001</v>
      </c>
      <c r="AH17" s="111">
        <v>1.6166700000000001</v>
      </c>
      <c r="AI17" s="111">
        <v>9.4060800000000011</v>
      </c>
      <c r="AJ17" s="111">
        <v>8.8181999999999996E-2</v>
      </c>
      <c r="AK17" s="111">
        <v>17.342460000000003</v>
      </c>
      <c r="AL17" s="111">
        <v>3.2333400000000001</v>
      </c>
      <c r="AM17" s="111">
        <v>9.5530500000000007</v>
      </c>
      <c r="AN17" s="111">
        <v>9.8469899999999999</v>
      </c>
      <c r="AO17" s="111">
        <v>7.0545600000000004</v>
      </c>
      <c r="AP17" s="111">
        <v>7.0545600000000004</v>
      </c>
      <c r="AQ17" s="111">
        <v>0</v>
      </c>
      <c r="AR17" s="111">
        <v>15.6</v>
      </c>
      <c r="AS17" s="111">
        <v>25.335000000000001</v>
      </c>
      <c r="AT17" s="111">
        <v>0</v>
      </c>
      <c r="AU17" s="111">
        <v>4.665</v>
      </c>
      <c r="AV17" s="111">
        <v>2.2045499999999998</v>
      </c>
      <c r="AW17" s="111">
        <v>2.3250000000000002</v>
      </c>
      <c r="AX17" s="111">
        <v>0.33</v>
      </c>
      <c r="AY17" s="111">
        <v>0.99</v>
      </c>
      <c r="AZ17" s="111">
        <v>8.76</v>
      </c>
      <c r="BA17" s="111">
        <v>75.689549999999997</v>
      </c>
      <c r="BB17" s="111">
        <v>74.66076000000001</v>
      </c>
      <c r="BC17" s="111">
        <v>0.34</v>
      </c>
      <c r="BD17" s="111">
        <v>3.6742500000000007</v>
      </c>
      <c r="BE17" s="111">
        <v>3.3803099999999997</v>
      </c>
      <c r="BF17" s="111">
        <v>2.4984899999999999</v>
      </c>
      <c r="BG17" s="111">
        <v>2.0575800000000002</v>
      </c>
      <c r="BH17" s="111">
        <v>0</v>
      </c>
      <c r="BI17" s="111">
        <v>2.0575800000000002</v>
      </c>
      <c r="BJ17" s="111">
        <v>1.6166700000000001</v>
      </c>
      <c r="BK17" s="111">
        <v>12.786390000000001</v>
      </c>
      <c r="BL17" s="111">
        <v>1.6166700000000001</v>
      </c>
      <c r="BM17" s="111">
        <v>9.8469899999999999</v>
      </c>
      <c r="BN17" s="111">
        <v>27.68</v>
      </c>
      <c r="BO17" s="111">
        <v>0</v>
      </c>
      <c r="BP17" s="111">
        <v>1.08</v>
      </c>
      <c r="BQ17" s="111">
        <v>12.3</v>
      </c>
      <c r="BR17" s="111">
        <v>1.62</v>
      </c>
      <c r="BS17" s="111">
        <v>13.81518</v>
      </c>
      <c r="BT17" s="111">
        <v>125.07147000000001</v>
      </c>
      <c r="BU17" s="111">
        <v>0.29394000000000003</v>
      </c>
      <c r="BV17" s="111">
        <v>0</v>
      </c>
      <c r="BW17" s="111">
        <v>59.522850000000012</v>
      </c>
      <c r="BX17" s="111">
        <v>28.953090000000007</v>
      </c>
      <c r="BY17" s="111">
        <v>26.16066</v>
      </c>
      <c r="BZ17" s="111">
        <v>13.374270000000001</v>
      </c>
      <c r="CA17" s="111">
        <v>0</v>
      </c>
      <c r="CB17" s="111">
        <v>2.7924299999999995</v>
      </c>
      <c r="CC17" s="142">
        <f t="shared" si="0"/>
        <v>28.953090000000007</v>
      </c>
      <c r="CD17" s="142">
        <v>0</v>
      </c>
      <c r="CE17" s="142">
        <f t="shared" si="1"/>
        <v>958.07791200000008</v>
      </c>
      <c r="CF17" s="142"/>
      <c r="CG17" s="142">
        <v>0</v>
      </c>
      <c r="CH17" s="142">
        <f t="shared" si="2"/>
        <v>987.03100200000006</v>
      </c>
    </row>
    <row r="18" spans="1:86" s="146" customFormat="1" ht="15.75" customHeight="1" x14ac:dyDescent="0.3">
      <c r="A18" s="138" t="s">
        <v>10</v>
      </c>
      <c r="B18" s="111">
        <v>2.46</v>
      </c>
      <c r="C18" s="111">
        <v>0.34</v>
      </c>
      <c r="D18" s="111">
        <v>19.872000000000003</v>
      </c>
      <c r="E18" s="111">
        <v>6.9552000000000005</v>
      </c>
      <c r="F18" s="111">
        <v>1.845</v>
      </c>
      <c r="G18" s="111">
        <v>5.0599999999999996</v>
      </c>
      <c r="H18" s="111">
        <v>14.28</v>
      </c>
      <c r="I18" s="111">
        <v>20.534400000000002</v>
      </c>
      <c r="J18" s="111">
        <v>1.7549999999999999</v>
      </c>
      <c r="K18" s="111">
        <v>0.01</v>
      </c>
      <c r="L18" s="111">
        <v>3.81</v>
      </c>
      <c r="M18" s="111">
        <v>0.06</v>
      </c>
      <c r="N18" s="111">
        <v>2.52</v>
      </c>
      <c r="O18" s="111">
        <v>3.4776000000000002</v>
      </c>
      <c r="P18" s="111">
        <v>34.776000000000003</v>
      </c>
      <c r="Q18" s="111">
        <v>3.24</v>
      </c>
      <c r="R18" s="111">
        <v>2.92</v>
      </c>
      <c r="S18" s="111">
        <v>2.86</v>
      </c>
      <c r="T18" s="111">
        <v>8.58</v>
      </c>
      <c r="U18" s="111">
        <v>5.14</v>
      </c>
      <c r="V18" s="111">
        <v>68.724000000000004</v>
      </c>
      <c r="W18" s="111">
        <v>22.024800000000003</v>
      </c>
      <c r="X18" s="111">
        <v>0</v>
      </c>
      <c r="Y18" s="111">
        <v>28.68</v>
      </c>
      <c r="Z18" s="111">
        <v>18.78</v>
      </c>
      <c r="AA18" s="111">
        <v>26.661600000000004</v>
      </c>
      <c r="AB18" s="111">
        <v>21.196800000000003</v>
      </c>
      <c r="AC18" s="111">
        <v>13.082400000000002</v>
      </c>
      <c r="AD18" s="111">
        <v>19.540800000000004</v>
      </c>
      <c r="AE18" s="111">
        <v>2.6496000000000004</v>
      </c>
      <c r="AF18" s="111">
        <v>9.2736000000000018</v>
      </c>
      <c r="AG18" s="111">
        <v>15.897600000000004</v>
      </c>
      <c r="AH18" s="111">
        <v>1.8216000000000006</v>
      </c>
      <c r="AI18" s="111">
        <v>10.598400000000002</v>
      </c>
      <c r="AJ18" s="111">
        <v>9.9360000000000004E-2</v>
      </c>
      <c r="AK18" s="111">
        <v>19.540800000000004</v>
      </c>
      <c r="AL18" s="111">
        <v>3.6432000000000011</v>
      </c>
      <c r="AM18" s="111">
        <v>10.764000000000001</v>
      </c>
      <c r="AN18" s="111">
        <v>11.095200000000002</v>
      </c>
      <c r="AO18" s="111">
        <v>7.9488000000000021</v>
      </c>
      <c r="AP18" s="111">
        <v>7.9488000000000021</v>
      </c>
      <c r="AQ18" s="111">
        <v>0</v>
      </c>
      <c r="AR18" s="111">
        <v>15.46</v>
      </c>
      <c r="AS18" s="111">
        <v>25.74</v>
      </c>
      <c r="AT18" s="111">
        <v>0</v>
      </c>
      <c r="AU18" s="111">
        <v>5.1449999999999996</v>
      </c>
      <c r="AV18" s="111">
        <v>2.4840000000000004</v>
      </c>
      <c r="AW18" s="111">
        <v>3.36</v>
      </c>
      <c r="AX18" s="111">
        <v>0.75</v>
      </c>
      <c r="AY18" s="111">
        <v>1.095</v>
      </c>
      <c r="AZ18" s="111">
        <v>9.1199999999999992</v>
      </c>
      <c r="BA18" s="111">
        <v>85.284000000000006</v>
      </c>
      <c r="BB18" s="111">
        <v>84.124800000000008</v>
      </c>
      <c r="BC18" s="111">
        <v>0.34</v>
      </c>
      <c r="BD18" s="111">
        <v>4.1400000000000006</v>
      </c>
      <c r="BE18" s="111">
        <v>3.8088000000000011</v>
      </c>
      <c r="BF18" s="111">
        <v>2.8152000000000004</v>
      </c>
      <c r="BG18" s="111">
        <v>2.3184000000000005</v>
      </c>
      <c r="BH18" s="111">
        <v>0</v>
      </c>
      <c r="BI18" s="111">
        <v>2.3184000000000005</v>
      </c>
      <c r="BJ18" s="111">
        <v>1.8216000000000006</v>
      </c>
      <c r="BK18" s="111">
        <v>14.407200000000003</v>
      </c>
      <c r="BL18" s="111">
        <v>1.8216000000000006</v>
      </c>
      <c r="BM18" s="111">
        <v>11.095200000000002</v>
      </c>
      <c r="BN18" s="111">
        <v>27.92</v>
      </c>
      <c r="BO18" s="111">
        <v>0</v>
      </c>
      <c r="BP18" s="111">
        <v>0.78</v>
      </c>
      <c r="BQ18" s="111">
        <v>12.6</v>
      </c>
      <c r="BR18" s="111">
        <v>1.56</v>
      </c>
      <c r="BS18" s="111">
        <v>15.566400000000003</v>
      </c>
      <c r="BT18" s="111">
        <v>140.92560000000003</v>
      </c>
      <c r="BU18" s="111">
        <v>0.33120000000000005</v>
      </c>
      <c r="BV18" s="111">
        <v>0</v>
      </c>
      <c r="BW18" s="111">
        <v>67.068000000000012</v>
      </c>
      <c r="BX18" s="111">
        <v>32.623200000000004</v>
      </c>
      <c r="BY18" s="111">
        <v>29.476800000000004</v>
      </c>
      <c r="BZ18" s="111">
        <v>15.069599999999999</v>
      </c>
      <c r="CA18" s="111">
        <v>0</v>
      </c>
      <c r="CB18" s="111">
        <v>3.1464000000000003</v>
      </c>
      <c r="CC18" s="142">
        <f t="shared" si="0"/>
        <v>32.623200000000004</v>
      </c>
      <c r="CD18" s="142">
        <v>0</v>
      </c>
      <c r="CE18" s="142">
        <f t="shared" si="1"/>
        <v>1052.3597600000001</v>
      </c>
      <c r="CF18" s="142"/>
      <c r="CG18" s="142">
        <v>0</v>
      </c>
      <c r="CH18" s="142">
        <f t="shared" si="2"/>
        <v>1084.98296</v>
      </c>
    </row>
    <row r="19" spans="1:86" s="146" customFormat="1" ht="15.6" x14ac:dyDescent="0.3">
      <c r="A19" s="138" t="s">
        <v>11</v>
      </c>
      <c r="B19" s="111">
        <v>2.2650000000000001</v>
      </c>
      <c r="C19" s="111">
        <v>0.24</v>
      </c>
      <c r="D19" s="111">
        <v>22.356000000000002</v>
      </c>
      <c r="E19" s="111">
        <v>7.8246000000000011</v>
      </c>
      <c r="F19" s="111">
        <v>1.86</v>
      </c>
      <c r="G19" s="111">
        <v>5.76</v>
      </c>
      <c r="H19" s="111">
        <v>8.16</v>
      </c>
      <c r="I19" s="111">
        <v>23.101200000000002</v>
      </c>
      <c r="J19" s="111">
        <v>2.0249999999999999</v>
      </c>
      <c r="K19" s="111">
        <v>5.19</v>
      </c>
      <c r="L19" s="111">
        <v>7.4550000000000001</v>
      </c>
      <c r="M19" s="111">
        <v>0.08</v>
      </c>
      <c r="N19" s="111">
        <v>4.6399999999999997</v>
      </c>
      <c r="O19" s="111">
        <v>3.9123000000000006</v>
      </c>
      <c r="P19" s="111">
        <v>39.122999999999998</v>
      </c>
      <c r="Q19" s="111">
        <v>3.54</v>
      </c>
      <c r="R19" s="111">
        <v>2.94</v>
      </c>
      <c r="S19" s="111">
        <v>2.9</v>
      </c>
      <c r="T19" s="111">
        <v>10.62</v>
      </c>
      <c r="U19" s="111">
        <v>5.0199999999999996</v>
      </c>
      <c r="V19" s="111">
        <v>77.31450000000001</v>
      </c>
      <c r="W19" s="111">
        <v>24.777900000000002</v>
      </c>
      <c r="X19" s="111">
        <v>0</v>
      </c>
      <c r="Y19" s="111">
        <v>32.4</v>
      </c>
      <c r="Z19" s="111">
        <v>22.245000000000001</v>
      </c>
      <c r="AA19" s="111">
        <v>29.994300000000006</v>
      </c>
      <c r="AB19" s="111">
        <v>23.846400000000003</v>
      </c>
      <c r="AC19" s="111">
        <v>14.717700000000002</v>
      </c>
      <c r="AD19" s="111">
        <v>21.983400000000003</v>
      </c>
      <c r="AE19" s="111">
        <v>2.9808000000000003</v>
      </c>
      <c r="AF19" s="111">
        <v>10.4328</v>
      </c>
      <c r="AG19" s="111">
        <v>17.884800000000002</v>
      </c>
      <c r="AH19" s="111">
        <v>2.0493000000000001</v>
      </c>
      <c r="AI19" s="111">
        <v>11.923200000000001</v>
      </c>
      <c r="AJ19" s="111">
        <v>0.11178000000000002</v>
      </c>
      <c r="AK19" s="111">
        <v>21.983400000000003</v>
      </c>
      <c r="AL19" s="111">
        <v>4.0986000000000002</v>
      </c>
      <c r="AM19" s="111">
        <v>12.109500000000001</v>
      </c>
      <c r="AN19" s="111">
        <v>12.482100000000001</v>
      </c>
      <c r="AO19" s="111">
        <v>8.942400000000001</v>
      </c>
      <c r="AP19" s="111">
        <v>8.942400000000001</v>
      </c>
      <c r="AQ19" s="111">
        <v>0</v>
      </c>
      <c r="AR19" s="111">
        <v>16.52</v>
      </c>
      <c r="AS19" s="111">
        <v>28.92</v>
      </c>
      <c r="AT19" s="111">
        <v>0</v>
      </c>
      <c r="AU19" s="111">
        <v>5.5350000000000001</v>
      </c>
      <c r="AV19" s="111">
        <v>2.7945000000000002</v>
      </c>
      <c r="AW19" s="111">
        <v>3.51</v>
      </c>
      <c r="AX19" s="111">
        <v>0.22500000000000001</v>
      </c>
      <c r="AY19" s="111">
        <v>0.66</v>
      </c>
      <c r="AZ19" s="111">
        <v>10.89</v>
      </c>
      <c r="BA19" s="111">
        <v>95.944500000000005</v>
      </c>
      <c r="BB19" s="111">
        <v>94.640400000000014</v>
      </c>
      <c r="BC19" s="111">
        <v>0.26</v>
      </c>
      <c r="BD19" s="111">
        <v>4.6574999999999998</v>
      </c>
      <c r="BE19" s="111">
        <v>4.2849000000000004</v>
      </c>
      <c r="BF19" s="111">
        <v>3.1671</v>
      </c>
      <c r="BG19" s="111">
        <v>2.6082000000000001</v>
      </c>
      <c r="BH19" s="111">
        <v>0</v>
      </c>
      <c r="BI19" s="111">
        <v>2.6082000000000001</v>
      </c>
      <c r="BJ19" s="111">
        <v>2.0493000000000001</v>
      </c>
      <c r="BK19" s="111">
        <v>16.208100000000002</v>
      </c>
      <c r="BL19" s="111">
        <v>2.0493000000000001</v>
      </c>
      <c r="BM19" s="111">
        <v>12.482100000000001</v>
      </c>
      <c r="BN19" s="111">
        <v>25.04</v>
      </c>
      <c r="BO19" s="111">
        <v>0</v>
      </c>
      <c r="BP19" s="111">
        <v>7.24</v>
      </c>
      <c r="BQ19" s="111">
        <v>12.7</v>
      </c>
      <c r="BR19" s="111">
        <v>1.62</v>
      </c>
      <c r="BS19" s="111">
        <v>17.512200000000004</v>
      </c>
      <c r="BT19" s="111">
        <v>158.54130000000001</v>
      </c>
      <c r="BU19" s="111">
        <v>0.37260000000000004</v>
      </c>
      <c r="BV19" s="111">
        <v>0</v>
      </c>
      <c r="BW19" s="111">
        <v>75.45150000000001</v>
      </c>
      <c r="BX19" s="111">
        <v>36.701100000000004</v>
      </c>
      <c r="BY19" s="111">
        <v>33.161400000000008</v>
      </c>
      <c r="BZ19" s="111">
        <v>16.953300000000002</v>
      </c>
      <c r="CA19" s="111">
        <v>0</v>
      </c>
      <c r="CB19" s="111">
        <v>3.5397000000000007</v>
      </c>
      <c r="CC19" s="142">
        <f t="shared" si="0"/>
        <v>36.701100000000004</v>
      </c>
      <c r="CD19" s="142">
        <v>0</v>
      </c>
      <c r="CE19" s="142">
        <f t="shared" si="1"/>
        <v>1182.3784799999999</v>
      </c>
      <c r="CF19" s="142"/>
      <c r="CG19" s="142">
        <v>0</v>
      </c>
      <c r="CH19" s="142">
        <f t="shared" si="2"/>
        <v>1219.0795799999999</v>
      </c>
    </row>
    <row r="20" spans="1:86" s="146" customFormat="1" ht="15.6" x14ac:dyDescent="0.3">
      <c r="A20" s="138" t="s">
        <v>12</v>
      </c>
      <c r="B20" s="111">
        <v>1.5149999999999999</v>
      </c>
      <c r="C20" s="111">
        <v>1.78</v>
      </c>
      <c r="D20" s="111">
        <v>24.840000000000003</v>
      </c>
      <c r="E20" s="111">
        <v>8.6940000000000008</v>
      </c>
      <c r="F20" s="111">
        <v>2.0699999999999998</v>
      </c>
      <c r="G20" s="111">
        <v>7.1</v>
      </c>
      <c r="H20" s="111">
        <v>17.850000000000001</v>
      </c>
      <c r="I20" s="111">
        <v>25.667999999999999</v>
      </c>
      <c r="J20" s="111">
        <v>2.79</v>
      </c>
      <c r="K20" s="111">
        <v>7.22</v>
      </c>
      <c r="L20" s="111">
        <v>3.105</v>
      </c>
      <c r="M20" s="111">
        <v>0.06</v>
      </c>
      <c r="N20" s="111">
        <v>1.74</v>
      </c>
      <c r="O20" s="111">
        <v>4.3470000000000004</v>
      </c>
      <c r="P20" s="111">
        <v>43.470000000000006</v>
      </c>
      <c r="Q20" s="111">
        <v>3.45</v>
      </c>
      <c r="R20" s="111">
        <v>3.28</v>
      </c>
      <c r="S20" s="111">
        <v>3.36</v>
      </c>
      <c r="T20" s="111">
        <v>13.2</v>
      </c>
      <c r="U20" s="111">
        <v>7.4</v>
      </c>
      <c r="V20" s="111">
        <v>85.905000000000001</v>
      </c>
      <c r="W20" s="111">
        <v>27.530999999999999</v>
      </c>
      <c r="X20" s="111">
        <v>0</v>
      </c>
      <c r="Y20" s="111">
        <v>57.72</v>
      </c>
      <c r="Z20" s="111">
        <v>31.335000000000001</v>
      </c>
      <c r="AA20" s="111">
        <v>33.327000000000005</v>
      </c>
      <c r="AB20" s="111">
        <v>26.496000000000002</v>
      </c>
      <c r="AC20" s="111">
        <v>16.353000000000002</v>
      </c>
      <c r="AD20" s="111">
        <v>24.426000000000002</v>
      </c>
      <c r="AE20" s="111">
        <v>3.3120000000000003</v>
      </c>
      <c r="AF20" s="111">
        <v>11.592000000000001</v>
      </c>
      <c r="AG20" s="111">
        <v>19.872000000000003</v>
      </c>
      <c r="AH20" s="111">
        <v>2.2770000000000001</v>
      </c>
      <c r="AI20" s="111">
        <v>13.248000000000001</v>
      </c>
      <c r="AJ20" s="111">
        <v>0.12420000000000002</v>
      </c>
      <c r="AK20" s="111">
        <v>24.426000000000002</v>
      </c>
      <c r="AL20" s="111">
        <v>4.5540000000000003</v>
      </c>
      <c r="AM20" s="111">
        <v>13.455000000000002</v>
      </c>
      <c r="AN20" s="111">
        <v>13.869</v>
      </c>
      <c r="AO20" s="111">
        <v>9.9360000000000017</v>
      </c>
      <c r="AP20" s="111">
        <v>9.9360000000000017</v>
      </c>
      <c r="AQ20" s="111">
        <v>0</v>
      </c>
      <c r="AR20" s="111">
        <v>16.68</v>
      </c>
      <c r="AS20" s="111">
        <v>33.51</v>
      </c>
      <c r="AT20" s="111">
        <v>0</v>
      </c>
      <c r="AU20" s="111">
        <v>7.2750000000000004</v>
      </c>
      <c r="AV20" s="111">
        <v>3.1050000000000004</v>
      </c>
      <c r="AW20" s="111">
        <v>1.905</v>
      </c>
      <c r="AX20" s="111">
        <v>0.93</v>
      </c>
      <c r="AY20" s="111">
        <v>1.0649999999999999</v>
      </c>
      <c r="AZ20" s="111">
        <v>31.92</v>
      </c>
      <c r="BA20" s="111">
        <v>106.605</v>
      </c>
      <c r="BB20" s="111">
        <v>105.15600000000001</v>
      </c>
      <c r="BC20" s="111">
        <v>0.06</v>
      </c>
      <c r="BD20" s="111">
        <v>5.1749999999999998</v>
      </c>
      <c r="BE20" s="111">
        <v>4.7610000000000001</v>
      </c>
      <c r="BF20" s="111">
        <v>3.5190000000000001</v>
      </c>
      <c r="BG20" s="111">
        <v>2.8980000000000001</v>
      </c>
      <c r="BH20" s="111">
        <v>0</v>
      </c>
      <c r="BI20" s="111">
        <v>2.8980000000000001</v>
      </c>
      <c r="BJ20" s="111">
        <v>2.2770000000000001</v>
      </c>
      <c r="BK20" s="111">
        <v>18.009</v>
      </c>
      <c r="BL20" s="111">
        <v>2.2770000000000001</v>
      </c>
      <c r="BM20" s="111">
        <v>13.869</v>
      </c>
      <c r="BN20" s="111">
        <v>28.24</v>
      </c>
      <c r="BO20" s="111">
        <v>0</v>
      </c>
      <c r="BP20" s="111">
        <v>19.82</v>
      </c>
      <c r="BQ20" s="111">
        <v>15.2</v>
      </c>
      <c r="BR20" s="111">
        <v>1.92</v>
      </c>
      <c r="BS20" s="111">
        <v>19.458000000000002</v>
      </c>
      <c r="BT20" s="111">
        <v>176.15700000000001</v>
      </c>
      <c r="BU20" s="111">
        <v>0.41400000000000003</v>
      </c>
      <c r="BV20" s="111">
        <v>0</v>
      </c>
      <c r="BW20" s="111">
        <v>83.835000000000008</v>
      </c>
      <c r="BX20" s="111">
        <v>40.779000000000003</v>
      </c>
      <c r="BY20" s="111">
        <v>36.846000000000004</v>
      </c>
      <c r="BZ20" s="111">
        <v>18.837</v>
      </c>
      <c r="CA20" s="111">
        <v>0</v>
      </c>
      <c r="CB20" s="111">
        <v>3.9330000000000003</v>
      </c>
      <c r="CC20" s="142">
        <f t="shared" si="0"/>
        <v>40.779000000000003</v>
      </c>
      <c r="CD20" s="142">
        <v>0</v>
      </c>
      <c r="CE20" s="142">
        <f t="shared" si="1"/>
        <v>1381.1872000000003</v>
      </c>
      <c r="CF20" s="142"/>
      <c r="CG20" s="142">
        <v>0</v>
      </c>
      <c r="CH20" s="142">
        <f t="shared" si="2"/>
        <v>1421.9662000000003</v>
      </c>
    </row>
    <row r="21" spans="1:86" s="146" customFormat="1" ht="15.6" x14ac:dyDescent="0.3">
      <c r="A21" s="138" t="s">
        <v>13</v>
      </c>
      <c r="B21" s="111">
        <v>1.35</v>
      </c>
      <c r="C21" s="111">
        <v>1.82</v>
      </c>
      <c r="D21" s="111">
        <v>20.037600000000001</v>
      </c>
      <c r="E21" s="111">
        <v>7.1042399999999999</v>
      </c>
      <c r="F21" s="111">
        <v>1.9650000000000001</v>
      </c>
      <c r="G21" s="111">
        <v>9.1</v>
      </c>
      <c r="H21" s="111">
        <v>12.63</v>
      </c>
      <c r="I21" s="111">
        <v>16.576560000000001</v>
      </c>
      <c r="J21" s="111">
        <v>2.5049999999999999</v>
      </c>
      <c r="K21" s="111">
        <v>0.01</v>
      </c>
      <c r="L21" s="111">
        <v>7.7249999999999996</v>
      </c>
      <c r="M21" s="111">
        <v>7.0000000000000007E-2</v>
      </c>
      <c r="N21" s="111">
        <v>4</v>
      </c>
      <c r="O21" s="111">
        <v>2.7324000000000002</v>
      </c>
      <c r="P21" s="111">
        <v>33.699600000000004</v>
      </c>
      <c r="Q21" s="111">
        <v>4.8600000000000003</v>
      </c>
      <c r="R21" s="111">
        <v>2.16</v>
      </c>
      <c r="S21" s="111">
        <v>4.0599999999999996</v>
      </c>
      <c r="T21" s="111">
        <v>12.72</v>
      </c>
      <c r="U21" s="111">
        <v>10.86</v>
      </c>
      <c r="V21" s="111">
        <v>75.778560000000013</v>
      </c>
      <c r="W21" s="111">
        <v>26.595359999999999</v>
      </c>
      <c r="X21" s="111">
        <v>0</v>
      </c>
      <c r="Y21" s="111">
        <v>64.319999999999993</v>
      </c>
      <c r="Z21" s="111">
        <v>44.744999999999997</v>
      </c>
      <c r="AA21" s="111">
        <v>38.435760000000002</v>
      </c>
      <c r="AB21" s="111">
        <v>25.866720000000001</v>
      </c>
      <c r="AC21" s="111">
        <v>16.576560000000001</v>
      </c>
      <c r="AD21" s="111">
        <v>26.595359999999999</v>
      </c>
      <c r="AE21" s="111">
        <v>3.8253599999999999</v>
      </c>
      <c r="AF21" s="111">
        <v>12.386880000000001</v>
      </c>
      <c r="AG21" s="111">
        <v>18.398160000000001</v>
      </c>
      <c r="AH21" s="111">
        <v>2.7324000000000002</v>
      </c>
      <c r="AI21" s="111">
        <v>14.390639999999999</v>
      </c>
      <c r="AJ21" s="111">
        <v>0.18215999999999999</v>
      </c>
      <c r="AK21" s="111">
        <v>22.952160000000003</v>
      </c>
      <c r="AL21" s="111">
        <v>4.1896800000000001</v>
      </c>
      <c r="AM21" s="111">
        <v>12.20472</v>
      </c>
      <c r="AN21" s="111">
        <v>12.93336</v>
      </c>
      <c r="AO21" s="111">
        <v>9.290160000000002</v>
      </c>
      <c r="AP21" s="111">
        <v>8.3793600000000001</v>
      </c>
      <c r="AQ21" s="111">
        <v>0</v>
      </c>
      <c r="AR21" s="111">
        <v>24.64</v>
      </c>
      <c r="AS21" s="111">
        <v>34.034999999999997</v>
      </c>
      <c r="AT21" s="111">
        <v>0</v>
      </c>
      <c r="AU21" s="111">
        <v>10.935</v>
      </c>
      <c r="AV21" s="111">
        <v>2.9145599999999998</v>
      </c>
      <c r="AW21" s="111">
        <v>1.7549999999999999</v>
      </c>
      <c r="AX21" s="111">
        <v>9.75</v>
      </c>
      <c r="AY21" s="111">
        <v>1.44</v>
      </c>
      <c r="AZ21" s="111">
        <v>39.72</v>
      </c>
      <c r="BA21" s="111">
        <v>110.02464000000001</v>
      </c>
      <c r="BB21" s="111">
        <v>108.20304000000002</v>
      </c>
      <c r="BC21" s="111">
        <v>0.64</v>
      </c>
      <c r="BD21" s="111">
        <v>5.2826400000000007</v>
      </c>
      <c r="BE21" s="111">
        <v>5.6469600000000009</v>
      </c>
      <c r="BF21" s="111">
        <v>3.8253599999999999</v>
      </c>
      <c r="BG21" s="111">
        <v>2.7324000000000002</v>
      </c>
      <c r="BH21" s="111">
        <v>0</v>
      </c>
      <c r="BI21" s="111">
        <v>2.5502400000000001</v>
      </c>
      <c r="BJ21" s="111">
        <v>2.1859200000000003</v>
      </c>
      <c r="BK21" s="111">
        <v>16.212240000000005</v>
      </c>
      <c r="BL21" s="111">
        <v>3.0967200000000004</v>
      </c>
      <c r="BM21" s="111">
        <v>15.301439999999999</v>
      </c>
      <c r="BN21" s="111">
        <v>34.479999999999997</v>
      </c>
      <c r="BO21" s="111">
        <v>0</v>
      </c>
      <c r="BP21" s="111">
        <v>12.5</v>
      </c>
      <c r="BQ21" s="111">
        <v>17.7</v>
      </c>
      <c r="BR21" s="111">
        <v>3.42</v>
      </c>
      <c r="BS21" s="111">
        <v>17.669519999999999</v>
      </c>
      <c r="BT21" s="111">
        <v>155.56464000000003</v>
      </c>
      <c r="BU21" s="111">
        <v>0.54648000000000008</v>
      </c>
      <c r="BV21" s="111">
        <v>0</v>
      </c>
      <c r="BW21" s="111">
        <v>93.994560000000007</v>
      </c>
      <c r="BX21" s="111">
        <v>38.435760000000002</v>
      </c>
      <c r="BY21" s="111">
        <v>33.517440000000001</v>
      </c>
      <c r="BZ21" s="111">
        <v>19.491120000000002</v>
      </c>
      <c r="CA21" s="111">
        <v>0</v>
      </c>
      <c r="CB21" s="111">
        <v>4.3718400000000006</v>
      </c>
      <c r="CC21" s="142">
        <f t="shared" si="0"/>
        <v>38.435760000000002</v>
      </c>
      <c r="CD21" s="142">
        <v>0</v>
      </c>
      <c r="CE21" s="142">
        <f t="shared" si="1"/>
        <v>1390.9105200000001</v>
      </c>
      <c r="CF21" s="142"/>
      <c r="CG21" s="142">
        <v>0</v>
      </c>
      <c r="CH21" s="142">
        <f t="shared" si="2"/>
        <v>1429.3462800000002</v>
      </c>
    </row>
    <row r="22" spans="1:86" s="146" customFormat="1" ht="15.6" x14ac:dyDescent="0.3">
      <c r="A22" s="138" t="s">
        <v>14</v>
      </c>
      <c r="B22" s="111">
        <v>1.35</v>
      </c>
      <c r="C22" s="111">
        <v>2.82</v>
      </c>
      <c r="D22" s="111">
        <v>20.492999999999999</v>
      </c>
      <c r="E22" s="111">
        <v>7.2657000000000007</v>
      </c>
      <c r="F22" s="111">
        <v>3.1949999999999998</v>
      </c>
      <c r="G22" s="111">
        <v>13.9</v>
      </c>
      <c r="H22" s="111">
        <v>18.36</v>
      </c>
      <c r="I22" s="111">
        <v>16.953300000000002</v>
      </c>
      <c r="J22" s="111">
        <v>2.4449999999999998</v>
      </c>
      <c r="K22" s="111">
        <v>12.18</v>
      </c>
      <c r="L22" s="111">
        <v>2.85</v>
      </c>
      <c r="M22" s="111">
        <v>7.0000000000000007E-2</v>
      </c>
      <c r="N22" s="111">
        <v>7.44</v>
      </c>
      <c r="O22" s="111">
        <v>2.7945000000000002</v>
      </c>
      <c r="P22" s="111">
        <v>34.465500000000006</v>
      </c>
      <c r="Q22" s="111">
        <v>4.59</v>
      </c>
      <c r="R22" s="111">
        <v>2.7</v>
      </c>
      <c r="S22" s="111">
        <v>6.52</v>
      </c>
      <c r="T22" s="111">
        <v>12.04</v>
      </c>
      <c r="U22" s="111">
        <v>8.84</v>
      </c>
      <c r="V22" s="111">
        <v>77.500800000000012</v>
      </c>
      <c r="W22" s="111">
        <v>27.199800000000003</v>
      </c>
      <c r="X22" s="111">
        <v>0</v>
      </c>
      <c r="Y22" s="111">
        <v>66.06</v>
      </c>
      <c r="Z22" s="111">
        <v>47.04</v>
      </c>
      <c r="AA22" s="111">
        <v>39.309300000000007</v>
      </c>
      <c r="AB22" s="111">
        <v>26.454600000000003</v>
      </c>
      <c r="AC22" s="111">
        <v>16.953300000000002</v>
      </c>
      <c r="AD22" s="111">
        <v>27.199800000000003</v>
      </c>
      <c r="AE22" s="111">
        <v>3.9123000000000006</v>
      </c>
      <c r="AF22" s="111">
        <v>12.6684</v>
      </c>
      <c r="AG22" s="111">
        <v>18.816300000000005</v>
      </c>
      <c r="AH22" s="111">
        <v>2.7945000000000002</v>
      </c>
      <c r="AI22" s="111">
        <v>14.717700000000002</v>
      </c>
      <c r="AJ22" s="111">
        <v>0.18630000000000002</v>
      </c>
      <c r="AK22" s="111">
        <v>23.473800000000001</v>
      </c>
      <c r="AL22" s="111">
        <v>4.2849000000000004</v>
      </c>
      <c r="AM22" s="111">
        <v>12.482100000000001</v>
      </c>
      <c r="AN22" s="111">
        <v>13.227300000000001</v>
      </c>
      <c r="AO22" s="111">
        <v>9.5013000000000005</v>
      </c>
      <c r="AP22" s="111">
        <v>8.5698000000000008</v>
      </c>
      <c r="AQ22" s="111">
        <v>0</v>
      </c>
      <c r="AR22" s="111">
        <v>33.28</v>
      </c>
      <c r="AS22" s="111">
        <v>34.200000000000003</v>
      </c>
      <c r="AT22" s="111">
        <v>0</v>
      </c>
      <c r="AU22" s="111">
        <v>15.885</v>
      </c>
      <c r="AV22" s="111">
        <v>2.9808000000000003</v>
      </c>
      <c r="AW22" s="111">
        <v>1.53</v>
      </c>
      <c r="AX22" s="111">
        <v>9.7650000000000006</v>
      </c>
      <c r="AY22" s="111">
        <v>1.26</v>
      </c>
      <c r="AZ22" s="111">
        <v>38.07</v>
      </c>
      <c r="BA22" s="111">
        <v>112.52520000000001</v>
      </c>
      <c r="BB22" s="111">
        <v>110.66220000000001</v>
      </c>
      <c r="BC22" s="111">
        <v>4.16</v>
      </c>
      <c r="BD22" s="111">
        <v>5.4027000000000012</v>
      </c>
      <c r="BE22" s="111">
        <v>5.7753000000000005</v>
      </c>
      <c r="BF22" s="111">
        <v>3.9123000000000006</v>
      </c>
      <c r="BG22" s="111">
        <v>2.7945000000000002</v>
      </c>
      <c r="BH22" s="111">
        <v>0</v>
      </c>
      <c r="BI22" s="111">
        <v>2.6082000000000001</v>
      </c>
      <c r="BJ22" s="111">
        <v>2.2356000000000003</v>
      </c>
      <c r="BK22" s="111">
        <v>16.580700000000004</v>
      </c>
      <c r="BL22" s="111">
        <v>3.1671</v>
      </c>
      <c r="BM22" s="111">
        <v>15.649200000000002</v>
      </c>
      <c r="BN22" s="111">
        <v>64.2</v>
      </c>
      <c r="BO22" s="111">
        <v>0</v>
      </c>
      <c r="BP22" s="111">
        <v>11.72</v>
      </c>
      <c r="BQ22" s="111">
        <v>21.3</v>
      </c>
      <c r="BR22" s="111">
        <v>2.82</v>
      </c>
      <c r="BS22" s="111">
        <v>18.071100000000001</v>
      </c>
      <c r="BT22" s="111">
        <v>159.10020000000003</v>
      </c>
      <c r="BU22" s="111">
        <v>0.55890000000000006</v>
      </c>
      <c r="BV22" s="111">
        <v>0</v>
      </c>
      <c r="BW22" s="111">
        <v>96.130800000000008</v>
      </c>
      <c r="BX22" s="111">
        <v>39.309300000000007</v>
      </c>
      <c r="BY22" s="111">
        <v>34.279200000000003</v>
      </c>
      <c r="BZ22" s="111">
        <v>19.934100000000001</v>
      </c>
      <c r="CA22" s="111">
        <v>0</v>
      </c>
      <c r="CB22" s="111">
        <v>4.4712000000000005</v>
      </c>
      <c r="CC22" s="142">
        <f t="shared" si="0"/>
        <v>39.309300000000007</v>
      </c>
      <c r="CD22" s="142">
        <v>0</v>
      </c>
      <c r="CE22" s="142">
        <f t="shared" si="1"/>
        <v>1488.6535999999999</v>
      </c>
      <c r="CF22" s="142"/>
      <c r="CG22" s="142">
        <v>0</v>
      </c>
      <c r="CH22" s="142">
        <f t="shared" si="2"/>
        <v>1527.9629</v>
      </c>
    </row>
    <row r="23" spans="1:86" s="146" customFormat="1" ht="15.6" x14ac:dyDescent="0.3">
      <c r="A23" s="138" t="s">
        <v>15</v>
      </c>
      <c r="B23" s="111">
        <v>1.605</v>
      </c>
      <c r="C23" s="111">
        <v>2.74</v>
      </c>
      <c r="D23" s="111">
        <v>21.631499999999999</v>
      </c>
      <c r="E23" s="111">
        <v>7.6693499999999997</v>
      </c>
      <c r="F23" s="111">
        <v>2.82</v>
      </c>
      <c r="G23" s="111">
        <v>15.76</v>
      </c>
      <c r="H23" s="111">
        <v>14.13</v>
      </c>
      <c r="I23" s="111">
        <v>17.895150000000001</v>
      </c>
      <c r="J23" s="111">
        <v>2.5049999999999999</v>
      </c>
      <c r="K23" s="111">
        <v>0.01</v>
      </c>
      <c r="L23" s="111">
        <v>7.8449999999999998</v>
      </c>
      <c r="M23" s="111">
        <v>0.18</v>
      </c>
      <c r="N23" s="111">
        <v>22.04</v>
      </c>
      <c r="O23" s="111">
        <v>2.9497500000000003</v>
      </c>
      <c r="P23" s="111">
        <v>36.380250000000004</v>
      </c>
      <c r="Q23" s="111">
        <v>5.25</v>
      </c>
      <c r="R23" s="111">
        <v>2.7</v>
      </c>
      <c r="S23" s="111">
        <v>6.54</v>
      </c>
      <c r="T23" s="111">
        <v>12.82</v>
      </c>
      <c r="U23" s="111">
        <v>7.38</v>
      </c>
      <c r="V23" s="111">
        <v>81.806399999999996</v>
      </c>
      <c r="W23" s="111">
        <v>28.710899999999999</v>
      </c>
      <c r="X23" s="111">
        <v>0</v>
      </c>
      <c r="Y23" s="111">
        <v>62.64</v>
      </c>
      <c r="Z23" s="111">
        <v>43.47</v>
      </c>
      <c r="AA23" s="111">
        <v>41.49315</v>
      </c>
      <c r="AB23" s="111">
        <v>27.924300000000002</v>
      </c>
      <c r="AC23" s="111">
        <v>17.895150000000001</v>
      </c>
      <c r="AD23" s="111">
        <v>28.710899999999999</v>
      </c>
      <c r="AE23" s="111">
        <v>4.1296499999999998</v>
      </c>
      <c r="AF23" s="111">
        <v>13.372199999999999</v>
      </c>
      <c r="AG23" s="111">
        <v>19.861649999999997</v>
      </c>
      <c r="AH23" s="111">
        <v>2.9497500000000003</v>
      </c>
      <c r="AI23" s="111">
        <v>15.535350000000001</v>
      </c>
      <c r="AJ23" s="111">
        <v>0.19664999999999999</v>
      </c>
      <c r="AK23" s="111">
        <v>24.777899999999999</v>
      </c>
      <c r="AL23" s="111">
        <v>4.5229499999999998</v>
      </c>
      <c r="AM23" s="111">
        <v>13.175549999999999</v>
      </c>
      <c r="AN23" s="111">
        <v>13.962150000000001</v>
      </c>
      <c r="AO23" s="111">
        <v>10.02915</v>
      </c>
      <c r="AP23" s="111">
        <v>9.0458999999999996</v>
      </c>
      <c r="AQ23" s="111">
        <v>0</v>
      </c>
      <c r="AR23" s="111">
        <v>39.82</v>
      </c>
      <c r="AS23" s="111">
        <v>34.799999999999997</v>
      </c>
      <c r="AT23" s="111">
        <v>0</v>
      </c>
      <c r="AU23" s="111">
        <v>15.9</v>
      </c>
      <c r="AV23" s="111">
        <v>3.1463999999999999</v>
      </c>
      <c r="AW23" s="111">
        <v>3</v>
      </c>
      <c r="AX23" s="111">
        <v>7.4249999999999998</v>
      </c>
      <c r="AY23" s="111">
        <v>1.905</v>
      </c>
      <c r="AZ23" s="111">
        <v>31.32</v>
      </c>
      <c r="BA23" s="111">
        <v>118.77659999999999</v>
      </c>
      <c r="BB23" s="111">
        <v>116.81009999999999</v>
      </c>
      <c r="BC23" s="111">
        <v>3.52</v>
      </c>
      <c r="BD23" s="111">
        <v>5.7028499999999998</v>
      </c>
      <c r="BE23" s="111">
        <v>6.0961500000000006</v>
      </c>
      <c r="BF23" s="111">
        <v>4.1296499999999998</v>
      </c>
      <c r="BG23" s="111">
        <v>2.9497500000000003</v>
      </c>
      <c r="BH23" s="111">
        <v>0</v>
      </c>
      <c r="BI23" s="111">
        <v>2.7530999999999999</v>
      </c>
      <c r="BJ23" s="111">
        <v>2.3597999999999999</v>
      </c>
      <c r="BK23" s="111">
        <v>17.501850000000001</v>
      </c>
      <c r="BL23" s="111">
        <v>3.3430499999999999</v>
      </c>
      <c r="BM23" s="111">
        <v>16.518599999999999</v>
      </c>
      <c r="BN23" s="111">
        <v>62.36</v>
      </c>
      <c r="BO23" s="111">
        <v>0</v>
      </c>
      <c r="BP23" s="111">
        <v>8.1999999999999993</v>
      </c>
      <c r="BQ23" s="111">
        <v>21</v>
      </c>
      <c r="BR23" s="111">
        <v>3.6</v>
      </c>
      <c r="BS23" s="111">
        <v>19.075049999999997</v>
      </c>
      <c r="BT23" s="111">
        <v>167.9391</v>
      </c>
      <c r="BU23" s="111">
        <v>0.58994999999999997</v>
      </c>
      <c r="BV23" s="111">
        <v>0</v>
      </c>
      <c r="BW23" s="111">
        <v>101.47140000000002</v>
      </c>
      <c r="BX23" s="111">
        <v>41.49315</v>
      </c>
      <c r="BY23" s="111">
        <v>36.183599999999998</v>
      </c>
      <c r="BZ23" s="111">
        <v>21.041550000000001</v>
      </c>
      <c r="CA23" s="111">
        <v>0</v>
      </c>
      <c r="CB23" s="111">
        <v>4.7195999999999998</v>
      </c>
      <c r="CC23" s="142">
        <f t="shared" si="0"/>
        <v>41.49315</v>
      </c>
      <c r="CD23" s="142">
        <v>0</v>
      </c>
      <c r="CE23" s="142">
        <f t="shared" si="1"/>
        <v>1539.0187999999996</v>
      </c>
      <c r="CF23" s="142"/>
      <c r="CG23" s="142">
        <v>0</v>
      </c>
      <c r="CH23" s="142">
        <f t="shared" si="2"/>
        <v>1580.5119499999996</v>
      </c>
    </row>
    <row r="24" spans="1:86" s="146" customFormat="1" ht="15.6" x14ac:dyDescent="0.3">
      <c r="A24" s="138" t="s">
        <v>16</v>
      </c>
      <c r="B24" s="111">
        <v>1.5149999999999999</v>
      </c>
      <c r="C24" s="111">
        <v>2.58</v>
      </c>
      <c r="D24" s="111">
        <v>22.77</v>
      </c>
      <c r="E24" s="111">
        <v>8.0730000000000004</v>
      </c>
      <c r="F24" s="111">
        <v>2.8650000000000002</v>
      </c>
      <c r="G24" s="111">
        <v>12.34</v>
      </c>
      <c r="H24" s="111">
        <v>15.27</v>
      </c>
      <c r="I24" s="111">
        <v>18.837</v>
      </c>
      <c r="J24" s="111">
        <v>2.4449999999999998</v>
      </c>
      <c r="K24" s="111">
        <v>7.63</v>
      </c>
      <c r="L24" s="111">
        <v>3.4950000000000001</v>
      </c>
      <c r="M24" s="111">
        <v>0.06</v>
      </c>
      <c r="N24" s="111">
        <v>23.26</v>
      </c>
      <c r="O24" s="111">
        <v>3.1050000000000004</v>
      </c>
      <c r="P24" s="111">
        <v>38.295000000000002</v>
      </c>
      <c r="Q24" s="111">
        <v>5.25</v>
      </c>
      <c r="R24" s="111">
        <v>3.14</v>
      </c>
      <c r="S24" s="111">
        <v>6.24</v>
      </c>
      <c r="T24" s="111">
        <v>12.3</v>
      </c>
      <c r="U24" s="111">
        <v>7.34</v>
      </c>
      <c r="V24" s="111">
        <v>86.112000000000009</v>
      </c>
      <c r="W24" s="111">
        <v>30.221999999999998</v>
      </c>
      <c r="X24" s="111">
        <v>0</v>
      </c>
      <c r="Y24" s="111">
        <v>55.02</v>
      </c>
      <c r="Z24" s="111">
        <v>42.284999999999997</v>
      </c>
      <c r="AA24" s="111">
        <v>43.677</v>
      </c>
      <c r="AB24" s="111">
        <v>29.394000000000005</v>
      </c>
      <c r="AC24" s="111">
        <v>18.837</v>
      </c>
      <c r="AD24" s="111">
        <v>30.221999999999998</v>
      </c>
      <c r="AE24" s="111">
        <v>4.3470000000000004</v>
      </c>
      <c r="AF24" s="111">
        <v>14.076000000000001</v>
      </c>
      <c r="AG24" s="111">
        <v>20.907</v>
      </c>
      <c r="AH24" s="111">
        <v>3.1050000000000004</v>
      </c>
      <c r="AI24" s="111">
        <v>16.353000000000002</v>
      </c>
      <c r="AJ24" s="111">
        <v>0.20700000000000002</v>
      </c>
      <c r="AK24" s="111">
        <v>26.082000000000001</v>
      </c>
      <c r="AL24" s="111">
        <v>4.7610000000000001</v>
      </c>
      <c r="AM24" s="111">
        <v>13.869</v>
      </c>
      <c r="AN24" s="111">
        <v>14.697000000000003</v>
      </c>
      <c r="AO24" s="111">
        <v>10.557</v>
      </c>
      <c r="AP24" s="111">
        <v>9.5220000000000002</v>
      </c>
      <c r="AQ24" s="111">
        <v>0</v>
      </c>
      <c r="AR24" s="111">
        <v>39.54</v>
      </c>
      <c r="AS24" s="111">
        <v>34.784999999999997</v>
      </c>
      <c r="AT24" s="111">
        <v>0</v>
      </c>
      <c r="AU24" s="111">
        <v>17.670000000000002</v>
      </c>
      <c r="AV24" s="111">
        <v>3.3120000000000003</v>
      </c>
      <c r="AW24" s="111">
        <v>3.4649999999999999</v>
      </c>
      <c r="AX24" s="111">
        <v>5.85</v>
      </c>
      <c r="AY24" s="111">
        <v>1.29</v>
      </c>
      <c r="AZ24" s="111">
        <v>31.14</v>
      </c>
      <c r="BA24" s="111">
        <v>125.02800000000002</v>
      </c>
      <c r="BB24" s="111">
        <v>122.95800000000001</v>
      </c>
      <c r="BC24" s="111">
        <v>4.88</v>
      </c>
      <c r="BD24" s="111">
        <v>6.0030000000000001</v>
      </c>
      <c r="BE24" s="111">
        <v>6.4169999999999998</v>
      </c>
      <c r="BF24" s="111">
        <v>4.3470000000000004</v>
      </c>
      <c r="BG24" s="111">
        <v>3.1050000000000004</v>
      </c>
      <c r="BH24" s="111">
        <v>0</v>
      </c>
      <c r="BI24" s="111">
        <v>2.8980000000000001</v>
      </c>
      <c r="BJ24" s="111">
        <v>2.4840000000000004</v>
      </c>
      <c r="BK24" s="111">
        <v>18.423000000000002</v>
      </c>
      <c r="BL24" s="111">
        <v>3.5190000000000001</v>
      </c>
      <c r="BM24" s="111">
        <v>17.388000000000002</v>
      </c>
      <c r="BN24" s="111">
        <v>60.04</v>
      </c>
      <c r="BO24" s="111">
        <v>0</v>
      </c>
      <c r="BP24" s="111">
        <v>5.56</v>
      </c>
      <c r="BQ24" s="111">
        <v>23.6</v>
      </c>
      <c r="BR24" s="111">
        <v>3.48</v>
      </c>
      <c r="BS24" s="111">
        <v>20.079000000000004</v>
      </c>
      <c r="BT24" s="111">
        <v>176.77800000000002</v>
      </c>
      <c r="BU24" s="111">
        <v>0.62100000000000011</v>
      </c>
      <c r="BV24" s="111">
        <v>0</v>
      </c>
      <c r="BW24" s="111">
        <v>106.81200000000001</v>
      </c>
      <c r="BX24" s="111">
        <v>43.677</v>
      </c>
      <c r="BY24" s="111">
        <v>38.088000000000001</v>
      </c>
      <c r="BZ24" s="111">
        <v>22.149000000000001</v>
      </c>
      <c r="CA24" s="111">
        <v>0</v>
      </c>
      <c r="CB24" s="111">
        <v>4.9680000000000009</v>
      </c>
      <c r="CC24" s="142">
        <f t="shared" si="0"/>
        <v>43.677</v>
      </c>
      <c r="CD24" s="142">
        <v>0</v>
      </c>
      <c r="CE24" s="142">
        <f t="shared" si="1"/>
        <v>1587.7389999999998</v>
      </c>
      <c r="CF24" s="142"/>
      <c r="CG24" s="142">
        <v>0</v>
      </c>
      <c r="CH24" s="142">
        <f t="shared" si="2"/>
        <v>1631.4159999999997</v>
      </c>
    </row>
    <row r="25" spans="1:86" s="146" customFormat="1" ht="15.6" x14ac:dyDescent="0.3">
      <c r="A25" s="138" t="s">
        <v>17</v>
      </c>
      <c r="B25" s="111">
        <v>1.44</v>
      </c>
      <c r="C25" s="111">
        <v>3.46</v>
      </c>
      <c r="D25" s="111">
        <v>22.997700000000002</v>
      </c>
      <c r="E25" s="111">
        <v>8.1537300000000013</v>
      </c>
      <c r="F25" s="111">
        <v>2.085</v>
      </c>
      <c r="G25" s="111">
        <v>10.34</v>
      </c>
      <c r="H25" s="111">
        <v>21.63</v>
      </c>
      <c r="I25" s="111">
        <v>19.025369999999999</v>
      </c>
      <c r="J25" s="111">
        <v>2.25</v>
      </c>
      <c r="K25" s="111">
        <v>4.62</v>
      </c>
      <c r="L25" s="111">
        <v>6.5250000000000004</v>
      </c>
      <c r="M25" s="111">
        <v>0.06</v>
      </c>
      <c r="N25" s="111">
        <v>21.12</v>
      </c>
      <c r="O25" s="111">
        <v>3.13605</v>
      </c>
      <c r="P25" s="111">
        <v>38.677950000000003</v>
      </c>
      <c r="Q25" s="111">
        <v>4.5</v>
      </c>
      <c r="R25" s="111">
        <v>3.82</v>
      </c>
      <c r="S25" s="111">
        <v>6.3</v>
      </c>
      <c r="T25" s="111">
        <v>13.44</v>
      </c>
      <c r="U25" s="111">
        <v>5.46</v>
      </c>
      <c r="V25" s="111">
        <v>86.973120000000009</v>
      </c>
      <c r="W25" s="111">
        <v>30.524220000000003</v>
      </c>
      <c r="X25" s="111">
        <v>0</v>
      </c>
      <c r="Y25" s="111">
        <v>52.62</v>
      </c>
      <c r="Z25" s="111">
        <v>40.965000000000003</v>
      </c>
      <c r="AA25" s="111">
        <v>44.113770000000002</v>
      </c>
      <c r="AB25" s="111">
        <v>29.687939999999998</v>
      </c>
      <c r="AC25" s="111">
        <v>19.025369999999999</v>
      </c>
      <c r="AD25" s="111">
        <v>30.524220000000003</v>
      </c>
      <c r="AE25" s="111">
        <v>4.3904700000000005</v>
      </c>
      <c r="AF25" s="111">
        <v>14.216760000000003</v>
      </c>
      <c r="AG25" s="111">
        <v>21.116070000000004</v>
      </c>
      <c r="AH25" s="111">
        <v>3.13605</v>
      </c>
      <c r="AI25" s="111">
        <v>16.516530000000003</v>
      </c>
      <c r="AJ25" s="111">
        <v>0.20907000000000001</v>
      </c>
      <c r="AK25" s="111">
        <v>26.342820000000003</v>
      </c>
      <c r="AL25" s="111">
        <v>4.8086100000000007</v>
      </c>
      <c r="AM25" s="111">
        <v>14.007690000000002</v>
      </c>
      <c r="AN25" s="111">
        <v>14.843969999999999</v>
      </c>
      <c r="AO25" s="111">
        <v>10.662570000000001</v>
      </c>
      <c r="AP25" s="111">
        <v>9.6172200000000014</v>
      </c>
      <c r="AQ25" s="111">
        <v>0</v>
      </c>
      <c r="AR25" s="111">
        <v>38.44</v>
      </c>
      <c r="AS25" s="111">
        <v>33.314999999999998</v>
      </c>
      <c r="AT25" s="111">
        <v>0</v>
      </c>
      <c r="AU25" s="111">
        <v>13.095000000000001</v>
      </c>
      <c r="AV25" s="111">
        <v>3.3451200000000001</v>
      </c>
      <c r="AW25" s="111">
        <v>2.2200000000000002</v>
      </c>
      <c r="AX25" s="111">
        <v>6.4349999999999996</v>
      </c>
      <c r="AY25" s="111">
        <v>0.91500000000000004</v>
      </c>
      <c r="AZ25" s="111">
        <v>26.91</v>
      </c>
      <c r="BA25" s="111">
        <v>126.27828000000001</v>
      </c>
      <c r="BB25" s="111">
        <v>124.18758000000003</v>
      </c>
      <c r="BC25" s="111">
        <v>8.08</v>
      </c>
      <c r="BD25" s="111">
        <v>6.0630300000000004</v>
      </c>
      <c r="BE25" s="111">
        <v>6.4811699999999997</v>
      </c>
      <c r="BF25" s="111">
        <v>4.3904700000000005</v>
      </c>
      <c r="BG25" s="111">
        <v>3.13605</v>
      </c>
      <c r="BH25" s="111">
        <v>0</v>
      </c>
      <c r="BI25" s="111">
        <v>2.9269800000000004</v>
      </c>
      <c r="BJ25" s="111">
        <v>2.5088400000000002</v>
      </c>
      <c r="BK25" s="111">
        <v>18.607230000000001</v>
      </c>
      <c r="BL25" s="111">
        <v>3.5541900000000006</v>
      </c>
      <c r="BM25" s="111">
        <v>17.561880000000002</v>
      </c>
      <c r="BN25" s="111">
        <v>19.48</v>
      </c>
      <c r="BO25" s="111">
        <v>0</v>
      </c>
      <c r="BP25" s="111">
        <v>8.86</v>
      </c>
      <c r="BQ25" s="111">
        <v>21.6</v>
      </c>
      <c r="BR25" s="111">
        <v>3.12</v>
      </c>
      <c r="BS25" s="111">
        <v>20.279790000000002</v>
      </c>
      <c r="BT25" s="111">
        <v>178.54578000000001</v>
      </c>
      <c r="BU25" s="111">
        <v>0.62721000000000005</v>
      </c>
      <c r="BV25" s="111">
        <v>0</v>
      </c>
      <c r="BW25" s="111">
        <v>107.88012000000001</v>
      </c>
      <c r="BX25" s="111">
        <v>44.113770000000002</v>
      </c>
      <c r="BY25" s="111">
        <v>38.468880000000006</v>
      </c>
      <c r="BZ25" s="111">
        <v>22.37049</v>
      </c>
      <c r="CA25" s="111">
        <v>0</v>
      </c>
      <c r="CB25" s="111">
        <v>5.0176800000000004</v>
      </c>
      <c r="CC25" s="142">
        <f t="shared" si="0"/>
        <v>44.113770000000002</v>
      </c>
      <c r="CD25" s="142">
        <v>0</v>
      </c>
      <c r="CE25" s="142">
        <f t="shared" si="1"/>
        <v>1548.0430399999996</v>
      </c>
      <c r="CF25" s="142"/>
      <c r="CG25" s="142">
        <v>0</v>
      </c>
      <c r="CH25" s="142">
        <f t="shared" si="2"/>
        <v>1592.1568099999995</v>
      </c>
    </row>
    <row r="26" spans="1:86" s="146" customFormat="1" ht="15.6" x14ac:dyDescent="0.3">
      <c r="A26" s="138" t="s">
        <v>18</v>
      </c>
      <c r="B26" s="111">
        <v>1.7849999999999999</v>
      </c>
      <c r="C26" s="111">
        <v>3.48</v>
      </c>
      <c r="D26" s="111">
        <v>20.492999999999999</v>
      </c>
      <c r="E26" s="111">
        <v>7.2657000000000007</v>
      </c>
      <c r="F26" s="111">
        <v>2.2949999999999999</v>
      </c>
      <c r="G26" s="111">
        <v>10.24</v>
      </c>
      <c r="H26" s="111">
        <v>9.06</v>
      </c>
      <c r="I26" s="111">
        <v>16.953300000000002</v>
      </c>
      <c r="J26" s="111">
        <v>2.52</v>
      </c>
      <c r="K26" s="111">
        <v>0.02</v>
      </c>
      <c r="L26" s="111">
        <v>4.7699999999999996</v>
      </c>
      <c r="M26" s="111">
        <v>0.08</v>
      </c>
      <c r="N26" s="111">
        <v>21.96</v>
      </c>
      <c r="O26" s="111">
        <v>2.7945000000000002</v>
      </c>
      <c r="P26" s="111">
        <v>34.465500000000006</v>
      </c>
      <c r="Q26" s="111">
        <v>4.08</v>
      </c>
      <c r="R26" s="111">
        <v>2.7</v>
      </c>
      <c r="S26" s="111">
        <v>7.2</v>
      </c>
      <c r="T26" s="111">
        <v>16.46</v>
      </c>
      <c r="U26" s="111">
        <v>7.62</v>
      </c>
      <c r="V26" s="111">
        <v>77.500800000000012</v>
      </c>
      <c r="W26" s="111">
        <v>27.199800000000003</v>
      </c>
      <c r="X26" s="111">
        <v>0</v>
      </c>
      <c r="Y26" s="111">
        <v>54.18</v>
      </c>
      <c r="Z26" s="111">
        <v>40.155000000000001</v>
      </c>
      <c r="AA26" s="111">
        <v>39.309300000000007</v>
      </c>
      <c r="AB26" s="111">
        <v>26.454600000000003</v>
      </c>
      <c r="AC26" s="111">
        <v>16.953300000000002</v>
      </c>
      <c r="AD26" s="111">
        <v>27.199800000000003</v>
      </c>
      <c r="AE26" s="111">
        <v>3.9123000000000006</v>
      </c>
      <c r="AF26" s="111">
        <v>12.6684</v>
      </c>
      <c r="AG26" s="111">
        <v>18.816300000000005</v>
      </c>
      <c r="AH26" s="111">
        <v>2.7945000000000002</v>
      </c>
      <c r="AI26" s="111">
        <v>14.717700000000002</v>
      </c>
      <c r="AJ26" s="111">
        <v>0.18630000000000002</v>
      </c>
      <c r="AK26" s="111">
        <v>23.473800000000001</v>
      </c>
      <c r="AL26" s="111">
        <v>4.2849000000000004</v>
      </c>
      <c r="AM26" s="111">
        <v>12.482100000000001</v>
      </c>
      <c r="AN26" s="111">
        <v>13.227300000000001</v>
      </c>
      <c r="AO26" s="111">
        <v>9.5013000000000005</v>
      </c>
      <c r="AP26" s="111">
        <v>8.5698000000000008</v>
      </c>
      <c r="AQ26" s="111">
        <v>0</v>
      </c>
      <c r="AR26" s="111">
        <v>39.42</v>
      </c>
      <c r="AS26" s="111">
        <v>31.995000000000001</v>
      </c>
      <c r="AT26" s="111">
        <v>0</v>
      </c>
      <c r="AU26" s="111">
        <v>13.935</v>
      </c>
      <c r="AV26" s="111">
        <v>2.9808000000000003</v>
      </c>
      <c r="AW26" s="111">
        <v>1.95</v>
      </c>
      <c r="AX26" s="111">
        <v>4.875</v>
      </c>
      <c r="AY26" s="111">
        <v>1.02</v>
      </c>
      <c r="AZ26" s="111">
        <v>28.14</v>
      </c>
      <c r="BA26" s="111">
        <v>112.52520000000001</v>
      </c>
      <c r="BB26" s="111">
        <v>110.66220000000001</v>
      </c>
      <c r="BC26" s="111">
        <v>1.96</v>
      </c>
      <c r="BD26" s="111">
        <v>5.4027000000000012</v>
      </c>
      <c r="BE26" s="111">
        <v>5.7753000000000005</v>
      </c>
      <c r="BF26" s="111">
        <v>3.9123000000000006</v>
      </c>
      <c r="BG26" s="111">
        <v>2.7945000000000002</v>
      </c>
      <c r="BH26" s="111">
        <v>0</v>
      </c>
      <c r="BI26" s="111">
        <v>2.6082000000000001</v>
      </c>
      <c r="BJ26" s="111">
        <v>2.2356000000000003</v>
      </c>
      <c r="BK26" s="111">
        <v>16.580700000000004</v>
      </c>
      <c r="BL26" s="111">
        <v>3.1671</v>
      </c>
      <c r="BM26" s="111">
        <v>15.649200000000002</v>
      </c>
      <c r="BN26" s="111">
        <v>0</v>
      </c>
      <c r="BO26" s="111">
        <v>0</v>
      </c>
      <c r="BP26" s="111">
        <v>6.24</v>
      </c>
      <c r="BQ26" s="111">
        <v>20</v>
      </c>
      <c r="BR26" s="111">
        <v>3.72</v>
      </c>
      <c r="BS26" s="111">
        <v>18.071100000000001</v>
      </c>
      <c r="BT26" s="111">
        <v>159.10020000000003</v>
      </c>
      <c r="BU26" s="111">
        <v>0.55890000000000006</v>
      </c>
      <c r="BV26" s="111">
        <v>0</v>
      </c>
      <c r="BW26" s="111">
        <v>96.130800000000008</v>
      </c>
      <c r="BX26" s="111">
        <v>39.309300000000007</v>
      </c>
      <c r="BY26" s="111">
        <v>34.279200000000003</v>
      </c>
      <c r="BZ26" s="111">
        <v>19.934100000000001</v>
      </c>
      <c r="CA26" s="111">
        <v>0</v>
      </c>
      <c r="CB26" s="111">
        <v>4.4712000000000005</v>
      </c>
      <c r="CC26" s="142">
        <f t="shared" si="0"/>
        <v>39.309300000000007</v>
      </c>
      <c r="CD26" s="142">
        <v>0</v>
      </c>
      <c r="CE26" s="142">
        <f t="shared" si="1"/>
        <v>1379.9235999999999</v>
      </c>
      <c r="CF26" s="142"/>
      <c r="CG26" s="142">
        <v>0</v>
      </c>
      <c r="CH26" s="142">
        <f t="shared" si="2"/>
        <v>1419.2329</v>
      </c>
    </row>
    <row r="27" spans="1:86" s="146" customFormat="1" ht="15.6" x14ac:dyDescent="0.3">
      <c r="A27" s="138" t="s">
        <v>19</v>
      </c>
      <c r="B27" s="111">
        <v>1.7549999999999999</v>
      </c>
      <c r="C27" s="111">
        <v>3</v>
      </c>
      <c r="D27" s="111">
        <v>22.77</v>
      </c>
      <c r="E27" s="111">
        <v>8.0730000000000004</v>
      </c>
      <c r="F27" s="111">
        <v>3.7650000000000001</v>
      </c>
      <c r="G27" s="111">
        <v>12.96</v>
      </c>
      <c r="H27" s="111">
        <v>21.21</v>
      </c>
      <c r="I27" s="111">
        <v>18.837</v>
      </c>
      <c r="J27" s="111">
        <v>2.0550000000000002</v>
      </c>
      <c r="K27" s="111">
        <v>12.39</v>
      </c>
      <c r="L27" s="111">
        <v>3.6749999999999998</v>
      </c>
      <c r="M27" s="111">
        <v>7.0000000000000007E-2</v>
      </c>
      <c r="N27" s="111">
        <v>15.16</v>
      </c>
      <c r="O27" s="111">
        <v>3.1050000000000004</v>
      </c>
      <c r="P27" s="111">
        <v>38.295000000000002</v>
      </c>
      <c r="Q27" s="111">
        <v>4.0199999999999996</v>
      </c>
      <c r="R27" s="111">
        <v>2.66</v>
      </c>
      <c r="S27" s="111">
        <v>5.9</v>
      </c>
      <c r="T27" s="111">
        <v>13.16</v>
      </c>
      <c r="U27" s="111">
        <v>8.48</v>
      </c>
      <c r="V27" s="111">
        <v>86.112000000000009</v>
      </c>
      <c r="W27" s="111">
        <v>30.221999999999998</v>
      </c>
      <c r="X27" s="111">
        <v>0</v>
      </c>
      <c r="Y27" s="111">
        <v>51.84</v>
      </c>
      <c r="Z27" s="111">
        <v>38.685000000000002</v>
      </c>
      <c r="AA27" s="111">
        <v>43.677</v>
      </c>
      <c r="AB27" s="111">
        <v>29.394000000000005</v>
      </c>
      <c r="AC27" s="111">
        <v>18.837</v>
      </c>
      <c r="AD27" s="111">
        <v>30.221999999999998</v>
      </c>
      <c r="AE27" s="111">
        <v>4.3470000000000004</v>
      </c>
      <c r="AF27" s="111">
        <v>14.076000000000001</v>
      </c>
      <c r="AG27" s="111">
        <v>20.907</v>
      </c>
      <c r="AH27" s="111">
        <v>3.1050000000000004</v>
      </c>
      <c r="AI27" s="111">
        <v>16.353000000000002</v>
      </c>
      <c r="AJ27" s="111">
        <v>0.20700000000000002</v>
      </c>
      <c r="AK27" s="111">
        <v>26.082000000000001</v>
      </c>
      <c r="AL27" s="111">
        <v>4.7610000000000001</v>
      </c>
      <c r="AM27" s="111">
        <v>13.869</v>
      </c>
      <c r="AN27" s="111">
        <v>14.697000000000003</v>
      </c>
      <c r="AO27" s="111">
        <v>10.557</v>
      </c>
      <c r="AP27" s="111">
        <v>9.5220000000000002</v>
      </c>
      <c r="AQ27" s="111">
        <v>0</v>
      </c>
      <c r="AR27" s="111">
        <v>42.66</v>
      </c>
      <c r="AS27" s="111">
        <v>31.74</v>
      </c>
      <c r="AT27" s="111">
        <v>0</v>
      </c>
      <c r="AU27" s="111">
        <v>10.484999999999999</v>
      </c>
      <c r="AV27" s="111">
        <v>3.3120000000000003</v>
      </c>
      <c r="AW27" s="111">
        <v>1.62</v>
      </c>
      <c r="AX27" s="111">
        <v>3.24</v>
      </c>
      <c r="AY27" s="111">
        <v>1.83</v>
      </c>
      <c r="AZ27" s="111">
        <v>25.83</v>
      </c>
      <c r="BA27" s="111">
        <v>125.02800000000002</v>
      </c>
      <c r="BB27" s="111">
        <v>122.95800000000001</v>
      </c>
      <c r="BC27" s="111">
        <v>1.44</v>
      </c>
      <c r="BD27" s="111">
        <v>6.0030000000000001</v>
      </c>
      <c r="BE27" s="111">
        <v>6.4169999999999998</v>
      </c>
      <c r="BF27" s="111">
        <v>4.3470000000000004</v>
      </c>
      <c r="BG27" s="111">
        <v>3.1050000000000004</v>
      </c>
      <c r="BH27" s="111">
        <v>0</v>
      </c>
      <c r="BI27" s="111">
        <v>2.8980000000000001</v>
      </c>
      <c r="BJ27" s="111">
        <v>2.4840000000000004</v>
      </c>
      <c r="BK27" s="111">
        <v>18.423000000000002</v>
      </c>
      <c r="BL27" s="111">
        <v>3.5190000000000001</v>
      </c>
      <c r="BM27" s="111">
        <v>17.388000000000002</v>
      </c>
      <c r="BN27" s="111">
        <v>0</v>
      </c>
      <c r="BO27" s="111">
        <v>0</v>
      </c>
      <c r="BP27" s="111">
        <v>3.38</v>
      </c>
      <c r="BQ27" s="111">
        <v>22.8</v>
      </c>
      <c r="BR27" s="111">
        <v>3.42</v>
      </c>
      <c r="BS27" s="111">
        <v>20.079000000000004</v>
      </c>
      <c r="BT27" s="111">
        <v>176.77800000000002</v>
      </c>
      <c r="BU27" s="111">
        <v>0.62100000000000011</v>
      </c>
      <c r="BV27" s="111">
        <v>0</v>
      </c>
      <c r="BW27" s="111">
        <v>106.81200000000001</v>
      </c>
      <c r="BX27" s="111">
        <v>43.677</v>
      </c>
      <c r="BY27" s="111">
        <v>38.088000000000001</v>
      </c>
      <c r="BZ27" s="111">
        <v>22.149000000000001</v>
      </c>
      <c r="CA27" s="111">
        <v>0</v>
      </c>
      <c r="CB27" s="111">
        <v>4.9680000000000009</v>
      </c>
      <c r="CC27" s="142">
        <f t="shared" si="0"/>
        <v>43.677</v>
      </c>
      <c r="CD27" s="142">
        <v>0</v>
      </c>
      <c r="CE27" s="142">
        <f t="shared" si="1"/>
        <v>1502.6340000000002</v>
      </c>
      <c r="CF27" s="142"/>
      <c r="CG27" s="142">
        <v>0</v>
      </c>
      <c r="CH27" s="142">
        <f t="shared" si="2"/>
        <v>1546.3110000000001</v>
      </c>
    </row>
    <row r="28" spans="1:86" s="146" customFormat="1" ht="15.6" x14ac:dyDescent="0.3">
      <c r="A28" s="138" t="s">
        <v>20</v>
      </c>
      <c r="B28" s="111">
        <v>1.4550000000000001</v>
      </c>
      <c r="C28" s="111">
        <v>3.08</v>
      </c>
      <c r="D28" s="111">
        <v>23.453100000000003</v>
      </c>
      <c r="E28" s="111">
        <v>8.3151900000000012</v>
      </c>
      <c r="F28" s="111">
        <v>3.4950000000000001</v>
      </c>
      <c r="G28" s="111">
        <v>11.26</v>
      </c>
      <c r="H28" s="111">
        <v>10.83</v>
      </c>
      <c r="I28" s="111">
        <v>19.402110000000004</v>
      </c>
      <c r="J28" s="111">
        <v>2.6850000000000001</v>
      </c>
      <c r="K28" s="111">
        <v>7.0000000000000007E-2</v>
      </c>
      <c r="L28" s="111">
        <v>7.53</v>
      </c>
      <c r="M28" s="111">
        <v>7.0000000000000007E-2</v>
      </c>
      <c r="N28" s="111">
        <v>5.62</v>
      </c>
      <c r="O28" s="111">
        <v>3.1981500000000005</v>
      </c>
      <c r="P28" s="111">
        <v>39.443850000000005</v>
      </c>
      <c r="Q28" s="111">
        <v>4.62</v>
      </c>
      <c r="R28" s="111">
        <v>2.44</v>
      </c>
      <c r="S28" s="111">
        <v>7.68</v>
      </c>
      <c r="T28" s="111">
        <v>12.3</v>
      </c>
      <c r="U28" s="111">
        <v>4.5999999999999996</v>
      </c>
      <c r="V28" s="111">
        <v>88.695360000000008</v>
      </c>
      <c r="W28" s="111">
        <v>31.128660000000004</v>
      </c>
      <c r="X28" s="111">
        <v>0</v>
      </c>
      <c r="Y28" s="111">
        <v>58.68</v>
      </c>
      <c r="Z28" s="111">
        <v>34.08</v>
      </c>
      <c r="AA28" s="111">
        <v>44.987310000000008</v>
      </c>
      <c r="AB28" s="111">
        <v>30.275820000000003</v>
      </c>
      <c r="AC28" s="111">
        <v>19.402110000000004</v>
      </c>
      <c r="AD28" s="111">
        <v>31.128660000000004</v>
      </c>
      <c r="AE28" s="111">
        <v>4.4774099999999999</v>
      </c>
      <c r="AF28" s="111">
        <v>14.498280000000001</v>
      </c>
      <c r="AG28" s="111">
        <v>21.534210000000002</v>
      </c>
      <c r="AH28" s="111">
        <v>3.1981500000000005</v>
      </c>
      <c r="AI28" s="111">
        <v>16.843590000000003</v>
      </c>
      <c r="AJ28" s="111">
        <v>0.21321000000000004</v>
      </c>
      <c r="AK28" s="111">
        <v>26.864460000000005</v>
      </c>
      <c r="AL28" s="111">
        <v>4.903830000000001</v>
      </c>
      <c r="AM28" s="111">
        <v>14.285070000000003</v>
      </c>
      <c r="AN28" s="111">
        <v>15.137910000000002</v>
      </c>
      <c r="AO28" s="111">
        <v>10.873710000000001</v>
      </c>
      <c r="AP28" s="111">
        <v>9.807660000000002</v>
      </c>
      <c r="AQ28" s="111">
        <v>0</v>
      </c>
      <c r="AR28" s="111">
        <v>39.200000000000003</v>
      </c>
      <c r="AS28" s="111">
        <v>31.725000000000001</v>
      </c>
      <c r="AT28" s="111">
        <v>0</v>
      </c>
      <c r="AU28" s="111">
        <v>8.8350000000000009</v>
      </c>
      <c r="AV28" s="111">
        <v>3.4113600000000006</v>
      </c>
      <c r="AW28" s="111">
        <v>2.64</v>
      </c>
      <c r="AX28" s="111">
        <v>2.145</v>
      </c>
      <c r="AY28" s="111">
        <v>1.62</v>
      </c>
      <c r="AZ28" s="111">
        <v>19.47</v>
      </c>
      <c r="BA28" s="111">
        <v>128.77884</v>
      </c>
      <c r="BB28" s="111">
        <v>126.64674000000001</v>
      </c>
      <c r="BC28" s="111">
        <v>0.7</v>
      </c>
      <c r="BD28" s="111">
        <v>6.1830900000000009</v>
      </c>
      <c r="BE28" s="111">
        <v>6.6095100000000002</v>
      </c>
      <c r="BF28" s="111">
        <v>4.4774099999999999</v>
      </c>
      <c r="BG28" s="111">
        <v>3.1981500000000005</v>
      </c>
      <c r="BH28" s="111">
        <v>0</v>
      </c>
      <c r="BI28" s="111">
        <v>2.9849400000000004</v>
      </c>
      <c r="BJ28" s="111">
        <v>2.5585200000000001</v>
      </c>
      <c r="BK28" s="111">
        <v>18.975690000000004</v>
      </c>
      <c r="BL28" s="111">
        <v>3.6245700000000003</v>
      </c>
      <c r="BM28" s="111">
        <v>17.90964</v>
      </c>
      <c r="BN28" s="111">
        <v>12.44</v>
      </c>
      <c r="BO28" s="111">
        <v>0</v>
      </c>
      <c r="BP28" s="111">
        <v>2.16</v>
      </c>
      <c r="BQ28" s="111">
        <v>22.5</v>
      </c>
      <c r="BR28" s="111">
        <v>3.66</v>
      </c>
      <c r="BS28" s="111">
        <v>20.681369999999998</v>
      </c>
      <c r="BT28" s="111">
        <v>182.08134000000001</v>
      </c>
      <c r="BU28" s="111">
        <v>0.63963000000000003</v>
      </c>
      <c r="BV28" s="111">
        <v>0</v>
      </c>
      <c r="BW28" s="111">
        <v>110.01636000000001</v>
      </c>
      <c r="BX28" s="111">
        <v>44.987310000000008</v>
      </c>
      <c r="BY28" s="111">
        <v>39.230640000000008</v>
      </c>
      <c r="BZ28" s="111">
        <v>22.813470000000002</v>
      </c>
      <c r="CA28" s="111">
        <v>0</v>
      </c>
      <c r="CB28" s="111">
        <v>5.1170400000000003</v>
      </c>
      <c r="CC28" s="142">
        <f t="shared" si="0"/>
        <v>44.987310000000008</v>
      </c>
      <c r="CD28" s="142">
        <v>0</v>
      </c>
      <c r="CE28" s="142">
        <f t="shared" si="1"/>
        <v>1505.5961200000006</v>
      </c>
      <c r="CF28" s="142"/>
      <c r="CG28" s="142">
        <v>0</v>
      </c>
      <c r="CH28" s="142">
        <f t="shared" si="2"/>
        <v>1550.5834300000006</v>
      </c>
    </row>
    <row r="29" spans="1:86" s="146" customFormat="1" ht="15.6" x14ac:dyDescent="0.3">
      <c r="A29" s="138" t="s">
        <v>21</v>
      </c>
      <c r="B29" s="111">
        <v>2.085</v>
      </c>
      <c r="C29" s="111">
        <v>3.12</v>
      </c>
      <c r="D29" s="111">
        <v>23.680800000000001</v>
      </c>
      <c r="E29" s="111">
        <v>8.395920000000002</v>
      </c>
      <c r="F29" s="111">
        <v>1.8</v>
      </c>
      <c r="G29" s="111">
        <v>9.1999999999999993</v>
      </c>
      <c r="H29" s="111">
        <v>22.26</v>
      </c>
      <c r="I29" s="111">
        <v>19.590480000000003</v>
      </c>
      <c r="J29" s="111">
        <v>2.58</v>
      </c>
      <c r="K29" s="111">
        <v>2.7</v>
      </c>
      <c r="L29" s="111">
        <v>3.72</v>
      </c>
      <c r="M29" s="111">
        <v>7.0000000000000007E-2</v>
      </c>
      <c r="N29" s="111">
        <v>3.32</v>
      </c>
      <c r="O29" s="111">
        <v>3.2292000000000005</v>
      </c>
      <c r="P29" s="111">
        <v>39.826800000000006</v>
      </c>
      <c r="Q29" s="111">
        <v>3.72</v>
      </c>
      <c r="R29" s="111">
        <v>2.2999999999999998</v>
      </c>
      <c r="S29" s="111">
        <v>8.3800000000000008</v>
      </c>
      <c r="T29" s="111">
        <v>12.54</v>
      </c>
      <c r="U29" s="111">
        <v>4.54</v>
      </c>
      <c r="V29" s="111">
        <v>89.556479999999993</v>
      </c>
      <c r="W29" s="111">
        <v>31.430880000000002</v>
      </c>
      <c r="X29" s="111">
        <v>0</v>
      </c>
      <c r="Y29" s="111">
        <v>51.84</v>
      </c>
      <c r="Z29" s="111">
        <v>33.15</v>
      </c>
      <c r="AA29" s="111">
        <v>45.424080000000004</v>
      </c>
      <c r="AB29" s="111">
        <v>30.569760000000002</v>
      </c>
      <c r="AC29" s="111">
        <v>19.590480000000003</v>
      </c>
      <c r="AD29" s="111">
        <v>31.430880000000002</v>
      </c>
      <c r="AE29" s="111">
        <v>4.52088</v>
      </c>
      <c r="AF29" s="111">
        <v>14.63904</v>
      </c>
      <c r="AG29" s="111">
        <v>21.743280000000002</v>
      </c>
      <c r="AH29" s="111">
        <v>3.2292000000000005</v>
      </c>
      <c r="AI29" s="111">
        <v>17.00712</v>
      </c>
      <c r="AJ29" s="111">
        <v>0.21528000000000003</v>
      </c>
      <c r="AK29" s="111">
        <v>27.12528</v>
      </c>
      <c r="AL29" s="111">
        <v>4.9514400000000007</v>
      </c>
      <c r="AM29" s="111">
        <v>14.423760000000003</v>
      </c>
      <c r="AN29" s="111">
        <v>15.284880000000001</v>
      </c>
      <c r="AO29" s="111">
        <v>10.979280000000001</v>
      </c>
      <c r="AP29" s="111">
        <v>9.9028800000000015</v>
      </c>
      <c r="AQ29" s="111">
        <v>0</v>
      </c>
      <c r="AR29" s="111">
        <v>39.659999999999997</v>
      </c>
      <c r="AS29" s="111">
        <v>32.159999999999997</v>
      </c>
      <c r="AT29" s="111">
        <v>0</v>
      </c>
      <c r="AU29" s="111">
        <v>10.8</v>
      </c>
      <c r="AV29" s="111">
        <v>3.4444800000000004</v>
      </c>
      <c r="AW29" s="111">
        <v>2.52</v>
      </c>
      <c r="AX29" s="111">
        <v>0.6</v>
      </c>
      <c r="AY29" s="111">
        <v>1.875</v>
      </c>
      <c r="AZ29" s="111">
        <v>15.03</v>
      </c>
      <c r="BA29" s="111">
        <v>130.02912000000001</v>
      </c>
      <c r="BB29" s="111">
        <v>127.87632000000001</v>
      </c>
      <c r="BC29" s="111">
        <v>0.62</v>
      </c>
      <c r="BD29" s="111">
        <v>6.2431200000000011</v>
      </c>
      <c r="BE29" s="111">
        <v>6.6736800000000009</v>
      </c>
      <c r="BF29" s="111">
        <v>4.52088</v>
      </c>
      <c r="BG29" s="111">
        <v>3.2292000000000005</v>
      </c>
      <c r="BH29" s="111">
        <v>0</v>
      </c>
      <c r="BI29" s="111">
        <v>3.0139200000000002</v>
      </c>
      <c r="BJ29" s="111">
        <v>2.5833600000000003</v>
      </c>
      <c r="BK29" s="111">
        <v>19.159920000000003</v>
      </c>
      <c r="BL29" s="111">
        <v>3.6597599999999999</v>
      </c>
      <c r="BM29" s="111">
        <v>18.08352</v>
      </c>
      <c r="BN29" s="111">
        <v>91.44</v>
      </c>
      <c r="BO29" s="111">
        <v>0</v>
      </c>
      <c r="BP29" s="111">
        <v>2.2599999999999998</v>
      </c>
      <c r="BQ29" s="111">
        <v>22.7</v>
      </c>
      <c r="BR29" s="111">
        <v>2.94</v>
      </c>
      <c r="BS29" s="111">
        <v>20.882160000000006</v>
      </c>
      <c r="BT29" s="111">
        <v>183.84912000000003</v>
      </c>
      <c r="BU29" s="111">
        <v>0.64584000000000008</v>
      </c>
      <c r="BV29" s="111">
        <v>0</v>
      </c>
      <c r="BW29" s="111">
        <v>111.08448</v>
      </c>
      <c r="BX29" s="111">
        <v>45.424080000000004</v>
      </c>
      <c r="BY29" s="111">
        <v>39.611520000000006</v>
      </c>
      <c r="BZ29" s="111">
        <v>23.034960000000002</v>
      </c>
      <c r="CA29" s="111">
        <v>0</v>
      </c>
      <c r="CB29" s="111">
        <v>5.1667200000000006</v>
      </c>
      <c r="CC29" s="142">
        <f t="shared" si="0"/>
        <v>45.424080000000004</v>
      </c>
      <c r="CD29" s="142">
        <v>0</v>
      </c>
      <c r="CE29" s="142">
        <f t="shared" si="1"/>
        <v>1589.4701600000003</v>
      </c>
      <c r="CF29" s="142"/>
      <c r="CG29" s="142">
        <v>0</v>
      </c>
      <c r="CH29" s="142">
        <f t="shared" si="2"/>
        <v>1634.8942400000003</v>
      </c>
    </row>
    <row r="30" spans="1:86" s="146" customFormat="1" ht="15.6" x14ac:dyDescent="0.3">
      <c r="A30" s="138" t="s">
        <v>22</v>
      </c>
      <c r="B30" s="111">
        <v>1.86</v>
      </c>
      <c r="C30" s="111">
        <v>3.28</v>
      </c>
      <c r="D30" s="111">
        <v>23.2254</v>
      </c>
      <c r="E30" s="111">
        <v>8.2344600000000003</v>
      </c>
      <c r="F30" s="111">
        <v>2.7749999999999999</v>
      </c>
      <c r="G30" s="111">
        <v>10.48</v>
      </c>
      <c r="H30" s="111">
        <v>8.0399999999999991</v>
      </c>
      <c r="I30" s="111">
        <v>19.213740000000001</v>
      </c>
      <c r="J30" s="111">
        <v>2.4</v>
      </c>
      <c r="K30" s="111">
        <v>9.93</v>
      </c>
      <c r="L30" s="111">
        <v>5.76</v>
      </c>
      <c r="M30" s="111">
        <v>7.0000000000000007E-2</v>
      </c>
      <c r="N30" s="111">
        <v>4.22</v>
      </c>
      <c r="O30" s="111">
        <v>3.1671</v>
      </c>
      <c r="P30" s="111">
        <v>39.060900000000004</v>
      </c>
      <c r="Q30" s="111">
        <v>4.2</v>
      </c>
      <c r="R30" s="111">
        <v>1.74</v>
      </c>
      <c r="S30" s="111">
        <v>7.24</v>
      </c>
      <c r="T30" s="111">
        <v>11.6</v>
      </c>
      <c r="U30" s="111">
        <v>8.48</v>
      </c>
      <c r="V30" s="111">
        <v>87.834240000000008</v>
      </c>
      <c r="W30" s="111">
        <v>30.826440000000005</v>
      </c>
      <c r="X30" s="111">
        <v>0</v>
      </c>
      <c r="Y30" s="111">
        <v>55.44</v>
      </c>
      <c r="Z30" s="111">
        <v>36.36</v>
      </c>
      <c r="AA30" s="111">
        <v>44.550539999999998</v>
      </c>
      <c r="AB30" s="111">
        <v>29.981880000000004</v>
      </c>
      <c r="AC30" s="111">
        <v>19.213740000000001</v>
      </c>
      <c r="AD30" s="111">
        <v>30.826440000000005</v>
      </c>
      <c r="AE30" s="111">
        <v>4.4339400000000007</v>
      </c>
      <c r="AF30" s="111">
        <v>14.357520000000001</v>
      </c>
      <c r="AG30" s="111">
        <v>21.325140000000001</v>
      </c>
      <c r="AH30" s="111">
        <v>3.1671</v>
      </c>
      <c r="AI30" s="111">
        <v>16.680060000000001</v>
      </c>
      <c r="AJ30" s="111">
        <v>0.21113999999999999</v>
      </c>
      <c r="AK30" s="111">
        <v>26.603640000000002</v>
      </c>
      <c r="AL30" s="111">
        <v>4.8562200000000004</v>
      </c>
      <c r="AM30" s="111">
        <v>14.146380000000001</v>
      </c>
      <c r="AN30" s="111">
        <v>14.990940000000002</v>
      </c>
      <c r="AO30" s="111">
        <v>10.768140000000001</v>
      </c>
      <c r="AP30" s="111">
        <v>9.7124400000000009</v>
      </c>
      <c r="AQ30" s="111">
        <v>0</v>
      </c>
      <c r="AR30" s="111">
        <v>38.58</v>
      </c>
      <c r="AS30" s="111">
        <v>32.43</v>
      </c>
      <c r="AT30" s="111">
        <v>0</v>
      </c>
      <c r="AU30" s="111">
        <v>12.33</v>
      </c>
      <c r="AV30" s="111">
        <v>3.3782399999999999</v>
      </c>
      <c r="AW30" s="111">
        <v>2.19</v>
      </c>
      <c r="AX30" s="111">
        <v>1.4850000000000001</v>
      </c>
      <c r="AY30" s="111">
        <v>1.5</v>
      </c>
      <c r="AZ30" s="111">
        <v>14.16</v>
      </c>
      <c r="BA30" s="111">
        <v>127.52856000000003</v>
      </c>
      <c r="BB30" s="111">
        <v>125.41716000000002</v>
      </c>
      <c r="BC30" s="111">
        <v>0.18</v>
      </c>
      <c r="BD30" s="111">
        <v>6.1230600000000006</v>
      </c>
      <c r="BE30" s="111">
        <v>6.5453400000000004</v>
      </c>
      <c r="BF30" s="111">
        <v>4.4339400000000007</v>
      </c>
      <c r="BG30" s="111">
        <v>3.1671</v>
      </c>
      <c r="BH30" s="111">
        <v>0</v>
      </c>
      <c r="BI30" s="111">
        <v>2.9559600000000001</v>
      </c>
      <c r="BJ30" s="111">
        <v>2.5336800000000004</v>
      </c>
      <c r="BK30" s="111">
        <v>18.791460000000001</v>
      </c>
      <c r="BL30" s="111">
        <v>3.5893800000000002</v>
      </c>
      <c r="BM30" s="111">
        <v>17.735760000000003</v>
      </c>
      <c r="BN30" s="111">
        <v>75.84</v>
      </c>
      <c r="BO30" s="111">
        <v>0</v>
      </c>
      <c r="BP30" s="111">
        <v>1.92</v>
      </c>
      <c r="BQ30" s="111">
        <v>23.6</v>
      </c>
      <c r="BR30" s="111">
        <v>3.42</v>
      </c>
      <c r="BS30" s="111">
        <v>20.48058</v>
      </c>
      <c r="BT30" s="111">
        <v>180.31356000000002</v>
      </c>
      <c r="BU30" s="111">
        <v>0.63342000000000009</v>
      </c>
      <c r="BV30" s="111">
        <v>0</v>
      </c>
      <c r="BW30" s="111">
        <v>108.94824000000001</v>
      </c>
      <c r="BX30" s="111">
        <v>44.550539999999998</v>
      </c>
      <c r="BY30" s="111">
        <v>38.849760000000003</v>
      </c>
      <c r="BZ30" s="111">
        <v>22.59198</v>
      </c>
      <c r="CA30" s="111">
        <v>0</v>
      </c>
      <c r="CB30" s="111">
        <v>5.0673600000000008</v>
      </c>
      <c r="CC30" s="142">
        <f t="shared" si="0"/>
        <v>44.550539999999998</v>
      </c>
      <c r="CD30" s="142">
        <v>0</v>
      </c>
      <c r="CE30" s="142">
        <f t="shared" si="1"/>
        <v>1557.9820799999998</v>
      </c>
      <c r="CF30" s="142"/>
      <c r="CG30" s="142">
        <v>0</v>
      </c>
      <c r="CH30" s="142">
        <f t="shared" si="2"/>
        <v>1602.5326199999997</v>
      </c>
    </row>
    <row r="31" spans="1:86" s="146" customFormat="1" ht="15.6" x14ac:dyDescent="0.3">
      <c r="A31" s="138" t="s">
        <v>23</v>
      </c>
      <c r="B31" s="111">
        <v>2.4</v>
      </c>
      <c r="C31" s="111">
        <v>3.12</v>
      </c>
      <c r="D31" s="111">
        <v>22.77</v>
      </c>
      <c r="E31" s="111">
        <v>8.0730000000000004</v>
      </c>
      <c r="F31" s="111">
        <v>3.2850000000000001</v>
      </c>
      <c r="G31" s="111">
        <v>8.66</v>
      </c>
      <c r="H31" s="111">
        <v>21.36</v>
      </c>
      <c r="I31" s="111">
        <v>18.837</v>
      </c>
      <c r="J31" s="111">
        <v>2.7149999999999999</v>
      </c>
      <c r="K31" s="111">
        <v>0.02</v>
      </c>
      <c r="L31" s="111">
        <v>5.82</v>
      </c>
      <c r="M31" s="111">
        <v>0.06</v>
      </c>
      <c r="N31" s="111">
        <v>4.5199999999999996</v>
      </c>
      <c r="O31" s="111">
        <v>3.1050000000000004</v>
      </c>
      <c r="P31" s="111">
        <v>38.295000000000002</v>
      </c>
      <c r="Q31" s="111">
        <v>4.3499999999999996</v>
      </c>
      <c r="R31" s="111">
        <v>3.02</v>
      </c>
      <c r="S31" s="111">
        <v>6.4</v>
      </c>
      <c r="T31" s="111">
        <v>11.4</v>
      </c>
      <c r="U31" s="111">
        <v>8.58</v>
      </c>
      <c r="V31" s="111">
        <v>86.112000000000009</v>
      </c>
      <c r="W31" s="111">
        <v>30.221999999999998</v>
      </c>
      <c r="X31" s="111">
        <v>0</v>
      </c>
      <c r="Y31" s="111">
        <v>62.46</v>
      </c>
      <c r="Z31" s="111">
        <v>39.75</v>
      </c>
      <c r="AA31" s="111">
        <v>43.677</v>
      </c>
      <c r="AB31" s="111">
        <v>29.394000000000005</v>
      </c>
      <c r="AC31" s="111">
        <v>18.837</v>
      </c>
      <c r="AD31" s="111">
        <v>30.221999999999998</v>
      </c>
      <c r="AE31" s="111">
        <v>4.3470000000000004</v>
      </c>
      <c r="AF31" s="111">
        <v>14.076000000000001</v>
      </c>
      <c r="AG31" s="111">
        <v>20.907</v>
      </c>
      <c r="AH31" s="111">
        <v>3.1050000000000004</v>
      </c>
      <c r="AI31" s="111">
        <v>16.353000000000002</v>
      </c>
      <c r="AJ31" s="111">
        <v>0.20700000000000002</v>
      </c>
      <c r="AK31" s="111">
        <v>26.082000000000001</v>
      </c>
      <c r="AL31" s="111">
        <v>4.7610000000000001</v>
      </c>
      <c r="AM31" s="111">
        <v>13.869</v>
      </c>
      <c r="AN31" s="111">
        <v>14.697000000000003</v>
      </c>
      <c r="AO31" s="111">
        <v>10.557</v>
      </c>
      <c r="AP31" s="111">
        <v>9.5220000000000002</v>
      </c>
      <c r="AQ31" s="111">
        <v>0</v>
      </c>
      <c r="AR31" s="111">
        <v>37.22</v>
      </c>
      <c r="AS31" s="111">
        <v>33.630000000000003</v>
      </c>
      <c r="AT31" s="111">
        <v>0</v>
      </c>
      <c r="AU31" s="111">
        <v>13.35</v>
      </c>
      <c r="AV31" s="111">
        <v>3.3120000000000003</v>
      </c>
      <c r="AW31" s="111">
        <v>2.5649999999999999</v>
      </c>
      <c r="AX31" s="111">
        <v>0.96</v>
      </c>
      <c r="AY31" s="111">
        <v>1.38</v>
      </c>
      <c r="AZ31" s="111">
        <v>14.4</v>
      </c>
      <c r="BA31" s="111">
        <v>125.02800000000002</v>
      </c>
      <c r="BB31" s="111">
        <v>122.95800000000001</v>
      </c>
      <c r="BC31" s="111">
        <v>0.16</v>
      </c>
      <c r="BD31" s="111">
        <v>6.0030000000000001</v>
      </c>
      <c r="BE31" s="111">
        <v>6.4169999999999998</v>
      </c>
      <c r="BF31" s="111">
        <v>4.3470000000000004</v>
      </c>
      <c r="BG31" s="111">
        <v>3.1050000000000004</v>
      </c>
      <c r="BH31" s="111">
        <v>0</v>
      </c>
      <c r="BI31" s="111">
        <v>2.8980000000000001</v>
      </c>
      <c r="BJ31" s="111">
        <v>2.4840000000000004</v>
      </c>
      <c r="BK31" s="111">
        <v>18.423000000000002</v>
      </c>
      <c r="BL31" s="111">
        <v>3.5190000000000001</v>
      </c>
      <c r="BM31" s="111">
        <v>17.388000000000002</v>
      </c>
      <c r="BN31" s="111">
        <v>60.32</v>
      </c>
      <c r="BO31" s="111">
        <v>0</v>
      </c>
      <c r="BP31" s="111">
        <v>0.96</v>
      </c>
      <c r="BQ31" s="111">
        <v>24.4</v>
      </c>
      <c r="BR31" s="111">
        <v>3.3</v>
      </c>
      <c r="BS31" s="111">
        <v>20.079000000000004</v>
      </c>
      <c r="BT31" s="111">
        <v>176.77800000000002</v>
      </c>
      <c r="BU31" s="111">
        <v>0.62100000000000011</v>
      </c>
      <c r="BV31" s="111">
        <v>0</v>
      </c>
      <c r="BW31" s="111">
        <v>106.81200000000001</v>
      </c>
      <c r="BX31" s="111">
        <v>43.677</v>
      </c>
      <c r="BY31" s="111">
        <v>38.088000000000001</v>
      </c>
      <c r="BZ31" s="111">
        <v>22.149000000000001</v>
      </c>
      <c r="CA31" s="111">
        <v>0</v>
      </c>
      <c r="CB31" s="111">
        <v>4.9680000000000009</v>
      </c>
      <c r="CC31" s="142">
        <f t="shared" si="0"/>
        <v>43.677</v>
      </c>
      <c r="CD31" s="142">
        <v>0</v>
      </c>
      <c r="CE31" s="142">
        <f t="shared" si="1"/>
        <v>1533.9690000000003</v>
      </c>
      <c r="CF31" s="142"/>
      <c r="CG31" s="142">
        <v>0</v>
      </c>
      <c r="CH31" s="142">
        <f t="shared" si="2"/>
        <v>1577.6460000000002</v>
      </c>
    </row>
    <row r="32" spans="1:86" s="146" customFormat="1" ht="15.6" x14ac:dyDescent="0.3">
      <c r="A32" s="138" t="s">
        <v>24</v>
      </c>
      <c r="B32" s="111">
        <v>1.665</v>
      </c>
      <c r="C32" s="111">
        <v>1.44</v>
      </c>
      <c r="D32" s="111">
        <v>25.047000000000004</v>
      </c>
      <c r="E32" s="111">
        <v>8.8803000000000019</v>
      </c>
      <c r="F32" s="111">
        <v>3.105</v>
      </c>
      <c r="G32" s="111">
        <v>9.5</v>
      </c>
      <c r="H32" s="111">
        <v>11.19</v>
      </c>
      <c r="I32" s="111">
        <v>20.720700000000004</v>
      </c>
      <c r="J32" s="111">
        <v>3.66</v>
      </c>
      <c r="K32" s="111">
        <v>10.19</v>
      </c>
      <c r="L32" s="111">
        <v>3.06</v>
      </c>
      <c r="M32" s="111">
        <v>7.0000000000000007E-2</v>
      </c>
      <c r="N32" s="111">
        <v>4.4400000000000004</v>
      </c>
      <c r="O32" s="111">
        <v>3.4155000000000002</v>
      </c>
      <c r="P32" s="111">
        <v>42.124500000000005</v>
      </c>
      <c r="Q32" s="111">
        <v>3.9</v>
      </c>
      <c r="R32" s="111">
        <v>2.52</v>
      </c>
      <c r="S32" s="111">
        <v>7.3</v>
      </c>
      <c r="T32" s="111">
        <v>12.78</v>
      </c>
      <c r="U32" s="111">
        <v>6.78</v>
      </c>
      <c r="V32" s="111">
        <v>94.723200000000006</v>
      </c>
      <c r="W32" s="111">
        <v>33.244200000000006</v>
      </c>
      <c r="X32" s="111">
        <v>0</v>
      </c>
      <c r="Y32" s="111">
        <v>74.099999999999994</v>
      </c>
      <c r="Z32" s="111">
        <v>46.29</v>
      </c>
      <c r="AA32" s="111">
        <v>48.044700000000013</v>
      </c>
      <c r="AB32" s="111">
        <v>32.333400000000005</v>
      </c>
      <c r="AC32" s="111">
        <v>20.720700000000004</v>
      </c>
      <c r="AD32" s="111">
        <v>33.244200000000006</v>
      </c>
      <c r="AE32" s="111">
        <v>4.7817000000000007</v>
      </c>
      <c r="AF32" s="111">
        <v>15.483600000000004</v>
      </c>
      <c r="AG32" s="111">
        <v>22.997700000000005</v>
      </c>
      <c r="AH32" s="111">
        <v>3.4155000000000002</v>
      </c>
      <c r="AI32" s="111">
        <v>17.988300000000002</v>
      </c>
      <c r="AJ32" s="111">
        <v>0.22770000000000007</v>
      </c>
      <c r="AK32" s="111">
        <v>28.690200000000008</v>
      </c>
      <c r="AL32" s="111">
        <v>5.2371000000000008</v>
      </c>
      <c r="AM32" s="111">
        <v>15.2559</v>
      </c>
      <c r="AN32" s="111">
        <v>16.166700000000002</v>
      </c>
      <c r="AO32" s="111">
        <v>11.6127</v>
      </c>
      <c r="AP32" s="111">
        <v>10.474200000000002</v>
      </c>
      <c r="AQ32" s="111">
        <v>0</v>
      </c>
      <c r="AR32" s="111">
        <v>34.42</v>
      </c>
      <c r="AS32" s="111">
        <v>34.229999999999997</v>
      </c>
      <c r="AT32" s="111">
        <v>0</v>
      </c>
      <c r="AU32" s="111">
        <v>11.805</v>
      </c>
      <c r="AV32" s="111">
        <v>3.6432000000000011</v>
      </c>
      <c r="AW32" s="111">
        <v>3.18</v>
      </c>
      <c r="AX32" s="111">
        <v>0.46500000000000002</v>
      </c>
      <c r="AY32" s="111">
        <v>1.05</v>
      </c>
      <c r="AZ32" s="111">
        <v>13.2</v>
      </c>
      <c r="BA32" s="111">
        <v>137.53080000000003</v>
      </c>
      <c r="BB32" s="111">
        <v>135.25380000000004</v>
      </c>
      <c r="BC32" s="111">
        <v>0.18</v>
      </c>
      <c r="BD32" s="111">
        <v>6.6033000000000008</v>
      </c>
      <c r="BE32" s="111">
        <v>7.0587000000000009</v>
      </c>
      <c r="BF32" s="111">
        <v>4.7817000000000007</v>
      </c>
      <c r="BG32" s="111">
        <v>3.4155000000000002</v>
      </c>
      <c r="BH32" s="111">
        <v>0</v>
      </c>
      <c r="BI32" s="111">
        <v>3.1878000000000006</v>
      </c>
      <c r="BJ32" s="111">
        <v>2.7324000000000006</v>
      </c>
      <c r="BK32" s="111">
        <v>20.265300000000003</v>
      </c>
      <c r="BL32" s="111">
        <v>3.8709000000000011</v>
      </c>
      <c r="BM32" s="111">
        <v>19.126800000000003</v>
      </c>
      <c r="BN32" s="111">
        <v>32.479999999999997</v>
      </c>
      <c r="BO32" s="111">
        <v>0</v>
      </c>
      <c r="BP32" s="111">
        <v>0.86</v>
      </c>
      <c r="BQ32" s="111">
        <v>22.1</v>
      </c>
      <c r="BR32" s="111">
        <v>4.38</v>
      </c>
      <c r="BS32" s="111">
        <v>22.0869</v>
      </c>
      <c r="BT32" s="111">
        <v>194.45580000000004</v>
      </c>
      <c r="BU32" s="111">
        <v>0.68310000000000015</v>
      </c>
      <c r="BV32" s="111">
        <v>0</v>
      </c>
      <c r="BW32" s="111">
        <v>117.4932</v>
      </c>
      <c r="BX32" s="111">
        <v>48.044700000000013</v>
      </c>
      <c r="BY32" s="111">
        <v>41.896800000000006</v>
      </c>
      <c r="BZ32" s="111">
        <v>24.363900000000001</v>
      </c>
      <c r="CA32" s="111">
        <v>0</v>
      </c>
      <c r="CB32" s="111">
        <v>5.4648000000000012</v>
      </c>
      <c r="CC32" s="142">
        <f t="shared" si="0"/>
        <v>48.044700000000013</v>
      </c>
      <c r="CD32" s="142">
        <v>0</v>
      </c>
      <c r="CE32" s="142">
        <f t="shared" si="1"/>
        <v>1629.0844000000002</v>
      </c>
      <c r="CF32" s="142"/>
      <c r="CG32" s="142">
        <v>0</v>
      </c>
      <c r="CH32" s="142">
        <f t="shared" si="2"/>
        <v>1677.1291000000001</v>
      </c>
    </row>
    <row r="33" spans="1:86" s="146" customFormat="1" ht="15.6" x14ac:dyDescent="0.3">
      <c r="A33" s="138" t="s">
        <v>25</v>
      </c>
      <c r="B33" s="111">
        <v>3.51</v>
      </c>
      <c r="C33" s="111">
        <v>0.18</v>
      </c>
      <c r="D33" s="111">
        <v>37.467000000000006</v>
      </c>
      <c r="E33" s="111">
        <v>12.627000000000001</v>
      </c>
      <c r="F33" s="111">
        <v>4.0949999999999998</v>
      </c>
      <c r="G33" s="111">
        <v>11.06</v>
      </c>
      <c r="H33" s="111">
        <v>20.7</v>
      </c>
      <c r="I33" s="111">
        <v>29.187000000000001</v>
      </c>
      <c r="J33" s="111">
        <v>4.7850000000000001</v>
      </c>
      <c r="K33" s="111">
        <v>8.01</v>
      </c>
      <c r="L33" s="111">
        <v>7.9349999999999996</v>
      </c>
      <c r="M33" s="111">
        <v>0.6</v>
      </c>
      <c r="N33" s="111">
        <v>3.78</v>
      </c>
      <c r="O33" s="111">
        <v>5.3820000000000006</v>
      </c>
      <c r="P33" s="111">
        <v>54.648000000000003</v>
      </c>
      <c r="Q33" s="111">
        <v>4.05</v>
      </c>
      <c r="R33" s="111">
        <v>2.92</v>
      </c>
      <c r="S33" s="111">
        <v>6.1</v>
      </c>
      <c r="T33" s="111">
        <v>13.26</v>
      </c>
      <c r="U33" s="111">
        <v>10.199999999999999</v>
      </c>
      <c r="V33" s="111">
        <v>86.525999999999996</v>
      </c>
      <c r="W33" s="111">
        <v>28.566000000000003</v>
      </c>
      <c r="X33" s="111">
        <v>0</v>
      </c>
      <c r="Y33" s="111">
        <v>77.459999999999994</v>
      </c>
      <c r="Z33" s="111">
        <v>51.134999999999998</v>
      </c>
      <c r="AA33" s="111">
        <v>36.018000000000001</v>
      </c>
      <c r="AB33" s="111">
        <v>23.391000000000002</v>
      </c>
      <c r="AC33" s="111">
        <v>16.974</v>
      </c>
      <c r="AD33" s="111">
        <v>25.047000000000001</v>
      </c>
      <c r="AE33" s="111">
        <v>3.7260000000000004</v>
      </c>
      <c r="AF33" s="111">
        <v>12.006</v>
      </c>
      <c r="AG33" s="111">
        <v>18.009</v>
      </c>
      <c r="AH33" s="111">
        <v>2.8980000000000001</v>
      </c>
      <c r="AI33" s="111">
        <v>14.076000000000001</v>
      </c>
      <c r="AJ33" s="111">
        <v>0.16560000000000002</v>
      </c>
      <c r="AK33" s="111">
        <v>23.184000000000001</v>
      </c>
      <c r="AL33" s="111">
        <v>3.9330000000000003</v>
      </c>
      <c r="AM33" s="111">
        <v>12.006</v>
      </c>
      <c r="AN33" s="111">
        <v>12.213000000000001</v>
      </c>
      <c r="AO33" s="111">
        <v>8.6940000000000008</v>
      </c>
      <c r="AP33" s="111">
        <v>10.557</v>
      </c>
      <c r="AQ33" s="111">
        <v>0</v>
      </c>
      <c r="AR33" s="111">
        <v>29.4</v>
      </c>
      <c r="AS33" s="111">
        <v>33.840000000000003</v>
      </c>
      <c r="AT33" s="111">
        <v>0</v>
      </c>
      <c r="AU33" s="111">
        <v>13.59</v>
      </c>
      <c r="AV33" s="111">
        <v>2.4840000000000004</v>
      </c>
      <c r="AW33" s="111">
        <v>2.7450000000000001</v>
      </c>
      <c r="AX33" s="111">
        <v>0.375</v>
      </c>
      <c r="AY33" s="111">
        <v>0.91500000000000004</v>
      </c>
      <c r="AZ33" s="111">
        <v>14.76</v>
      </c>
      <c r="BA33" s="111">
        <v>102.672</v>
      </c>
      <c r="BB33" s="111">
        <v>94.39200000000001</v>
      </c>
      <c r="BC33" s="111">
        <v>0.68</v>
      </c>
      <c r="BD33" s="111">
        <v>5.7960000000000003</v>
      </c>
      <c r="BE33" s="111">
        <v>6.0030000000000001</v>
      </c>
      <c r="BF33" s="111">
        <v>5.1749999999999998</v>
      </c>
      <c r="BG33" s="111">
        <v>2.6910000000000003</v>
      </c>
      <c r="BH33" s="111">
        <v>0</v>
      </c>
      <c r="BI33" s="111">
        <v>1.8630000000000002</v>
      </c>
      <c r="BJ33" s="111">
        <v>1.4490000000000001</v>
      </c>
      <c r="BK33" s="111">
        <v>16.353000000000002</v>
      </c>
      <c r="BL33" s="111">
        <v>2.2770000000000001</v>
      </c>
      <c r="BM33" s="111">
        <v>13.869</v>
      </c>
      <c r="BN33" s="111">
        <v>32.44</v>
      </c>
      <c r="BO33" s="111">
        <v>0</v>
      </c>
      <c r="BP33" s="111">
        <v>0.84</v>
      </c>
      <c r="BQ33" s="111">
        <v>22.5</v>
      </c>
      <c r="BR33" s="111">
        <v>4.1399999999999997</v>
      </c>
      <c r="BS33" s="111">
        <v>17.388000000000002</v>
      </c>
      <c r="BT33" s="111">
        <v>174.91499999999999</v>
      </c>
      <c r="BU33" s="111">
        <v>0.41400000000000003</v>
      </c>
      <c r="BV33" s="111">
        <v>0</v>
      </c>
      <c r="BW33" s="111">
        <v>87.561000000000007</v>
      </c>
      <c r="BX33" s="111">
        <v>39.122999999999998</v>
      </c>
      <c r="BY33" s="111">
        <v>35.396999999999998</v>
      </c>
      <c r="BZ33" s="111">
        <v>20.286000000000001</v>
      </c>
      <c r="CA33" s="111">
        <v>0</v>
      </c>
      <c r="CB33" s="111">
        <v>4.3470000000000004</v>
      </c>
      <c r="CC33" s="142">
        <f t="shared" si="0"/>
        <v>39.122999999999998</v>
      </c>
      <c r="CD33" s="142">
        <v>0</v>
      </c>
      <c r="CE33" s="142">
        <f t="shared" si="1"/>
        <v>1458.6376</v>
      </c>
      <c r="CF33" s="142"/>
      <c r="CG33" s="142">
        <v>0</v>
      </c>
      <c r="CH33" s="142">
        <f t="shared" si="2"/>
        <v>1497.7606000000001</v>
      </c>
    </row>
    <row r="34" spans="1:86" s="146" customFormat="1" ht="15.6" x14ac:dyDescent="0.3">
      <c r="A34" s="138" t="s">
        <v>26</v>
      </c>
      <c r="B34" s="111">
        <v>4.0199999999999996</v>
      </c>
      <c r="C34" s="111">
        <v>0.32</v>
      </c>
      <c r="D34" s="111">
        <v>37.092330000000004</v>
      </c>
      <c r="E34" s="111">
        <v>12.500730000000001</v>
      </c>
      <c r="F34" s="111">
        <v>3.45</v>
      </c>
      <c r="G34" s="111">
        <v>15.08</v>
      </c>
      <c r="H34" s="111">
        <v>11.1</v>
      </c>
      <c r="I34" s="111">
        <v>28.895129999999998</v>
      </c>
      <c r="J34" s="111">
        <v>4.335</v>
      </c>
      <c r="K34" s="111">
        <v>8.3699999999999992</v>
      </c>
      <c r="L34" s="111">
        <v>3.375</v>
      </c>
      <c r="M34" s="111">
        <v>0.63</v>
      </c>
      <c r="N34" s="111">
        <v>5.48</v>
      </c>
      <c r="O34" s="111">
        <v>5.3281799999999997</v>
      </c>
      <c r="P34" s="111">
        <v>54.101520000000008</v>
      </c>
      <c r="Q34" s="111">
        <v>5.34</v>
      </c>
      <c r="R34" s="111">
        <v>3.72</v>
      </c>
      <c r="S34" s="111">
        <v>9.0399999999999991</v>
      </c>
      <c r="T34" s="111">
        <v>14.1</v>
      </c>
      <c r="U34" s="111">
        <v>6.88</v>
      </c>
      <c r="V34" s="111">
        <v>85.660740000000004</v>
      </c>
      <c r="W34" s="111">
        <v>28.280340000000002</v>
      </c>
      <c r="X34" s="111">
        <v>0</v>
      </c>
      <c r="Y34" s="111">
        <v>78.72</v>
      </c>
      <c r="Z34" s="111">
        <v>57.03</v>
      </c>
      <c r="AA34" s="111">
        <v>35.657820000000001</v>
      </c>
      <c r="AB34" s="111">
        <v>23.157090000000004</v>
      </c>
      <c r="AC34" s="111">
        <v>16.804259999999999</v>
      </c>
      <c r="AD34" s="111">
        <v>24.796530000000001</v>
      </c>
      <c r="AE34" s="111">
        <v>3.6887400000000001</v>
      </c>
      <c r="AF34" s="111">
        <v>11.885940000000002</v>
      </c>
      <c r="AG34" s="111">
        <v>17.82891</v>
      </c>
      <c r="AH34" s="111">
        <v>2.8690200000000003</v>
      </c>
      <c r="AI34" s="111">
        <v>13.93524</v>
      </c>
      <c r="AJ34" s="111">
        <v>0.16394400000000001</v>
      </c>
      <c r="AK34" s="111">
        <v>22.952160000000003</v>
      </c>
      <c r="AL34" s="111">
        <v>3.8936699999999997</v>
      </c>
      <c r="AM34" s="111">
        <v>11.885940000000002</v>
      </c>
      <c r="AN34" s="111">
        <v>12.090870000000001</v>
      </c>
      <c r="AO34" s="111">
        <v>8.6070600000000006</v>
      </c>
      <c r="AP34" s="111">
        <v>10.45143</v>
      </c>
      <c r="AQ34" s="111">
        <v>0</v>
      </c>
      <c r="AR34" s="111">
        <v>27.76</v>
      </c>
      <c r="AS34" s="111">
        <v>34.365000000000002</v>
      </c>
      <c r="AT34" s="111">
        <v>0</v>
      </c>
      <c r="AU34" s="111">
        <v>15</v>
      </c>
      <c r="AV34" s="111">
        <v>2.4591599999999998</v>
      </c>
      <c r="AW34" s="111">
        <v>2.3849999999999998</v>
      </c>
      <c r="AX34" s="111">
        <v>0.63</v>
      </c>
      <c r="AY34" s="111">
        <v>1.95</v>
      </c>
      <c r="AZ34" s="111">
        <v>20.100000000000001</v>
      </c>
      <c r="BA34" s="111">
        <v>101.64528000000001</v>
      </c>
      <c r="BB34" s="111">
        <v>93.448080000000004</v>
      </c>
      <c r="BC34" s="111">
        <v>0.52</v>
      </c>
      <c r="BD34" s="111">
        <v>5.7380400000000007</v>
      </c>
      <c r="BE34" s="111">
        <v>5.9429700000000008</v>
      </c>
      <c r="BF34" s="111">
        <v>5.1232499999999996</v>
      </c>
      <c r="BG34" s="111">
        <v>2.6640899999999998</v>
      </c>
      <c r="BH34" s="111">
        <v>0</v>
      </c>
      <c r="BI34" s="111">
        <v>1.8443700000000001</v>
      </c>
      <c r="BJ34" s="111">
        <v>1.4345100000000002</v>
      </c>
      <c r="BK34" s="111">
        <v>16.18947</v>
      </c>
      <c r="BL34" s="111">
        <v>2.2542300000000002</v>
      </c>
      <c r="BM34" s="111">
        <v>13.730310000000001</v>
      </c>
      <c r="BN34" s="111">
        <v>43.24</v>
      </c>
      <c r="BO34" s="111">
        <v>0</v>
      </c>
      <c r="BP34" s="111">
        <v>1.54</v>
      </c>
      <c r="BQ34" s="111">
        <v>26.3</v>
      </c>
      <c r="BR34" s="111">
        <v>4.0199999999999996</v>
      </c>
      <c r="BS34" s="111">
        <v>17.214120000000001</v>
      </c>
      <c r="BT34" s="111">
        <v>173.16585000000001</v>
      </c>
      <c r="BU34" s="111">
        <v>0.40986000000000006</v>
      </c>
      <c r="BV34" s="111">
        <v>0</v>
      </c>
      <c r="BW34" s="111">
        <v>86.685389999999998</v>
      </c>
      <c r="BX34" s="111">
        <v>38.731769999999997</v>
      </c>
      <c r="BY34" s="111">
        <v>35.043030000000002</v>
      </c>
      <c r="BZ34" s="111">
        <v>20.08314</v>
      </c>
      <c r="CA34" s="111">
        <v>0</v>
      </c>
      <c r="CB34" s="111">
        <v>4.3035300000000003</v>
      </c>
      <c r="CC34" s="142">
        <f t="shared" si="0"/>
        <v>38.731769999999997</v>
      </c>
      <c r="CD34" s="142">
        <v>0</v>
      </c>
      <c r="CE34" s="142">
        <f t="shared" si="1"/>
        <v>1470.7062740000001</v>
      </c>
      <c r="CF34" s="142"/>
      <c r="CG34" s="142">
        <v>0</v>
      </c>
      <c r="CH34" s="142">
        <f t="shared" si="2"/>
        <v>1509.4380440000002</v>
      </c>
    </row>
    <row r="35" spans="1:86" s="146" customFormat="1" ht="15.6" x14ac:dyDescent="0.3">
      <c r="A35" s="138" t="s">
        <v>27</v>
      </c>
      <c r="B35" s="111">
        <v>4.9950000000000001</v>
      </c>
      <c r="C35" s="111">
        <v>0.34</v>
      </c>
      <c r="D35" s="111">
        <v>36.717660000000002</v>
      </c>
      <c r="E35" s="111">
        <v>12.374460000000001</v>
      </c>
      <c r="F35" s="111">
        <v>3.48</v>
      </c>
      <c r="G35" s="111">
        <v>15.72</v>
      </c>
      <c r="H35" s="111">
        <v>28.02</v>
      </c>
      <c r="I35" s="111">
        <v>28.603260000000002</v>
      </c>
      <c r="J35" s="111">
        <v>4.4550000000000001</v>
      </c>
      <c r="K35" s="111">
        <v>12.03</v>
      </c>
      <c r="L35" s="111">
        <v>6.81</v>
      </c>
      <c r="M35" s="111">
        <v>0.37</v>
      </c>
      <c r="N35" s="111">
        <v>4.9800000000000004</v>
      </c>
      <c r="O35" s="111">
        <v>5.2743600000000006</v>
      </c>
      <c r="P35" s="111">
        <v>53.555039999999998</v>
      </c>
      <c r="Q35" s="111">
        <v>5.64</v>
      </c>
      <c r="R35" s="111">
        <v>3.66</v>
      </c>
      <c r="S35" s="111">
        <v>6.4</v>
      </c>
      <c r="T35" s="111">
        <v>15.36</v>
      </c>
      <c r="U35" s="111">
        <v>11.8</v>
      </c>
      <c r="V35" s="111">
        <v>84.795480000000012</v>
      </c>
      <c r="W35" s="111">
        <v>27.994680000000002</v>
      </c>
      <c r="X35" s="111">
        <v>0</v>
      </c>
      <c r="Y35" s="111">
        <v>80.52</v>
      </c>
      <c r="Z35" s="111">
        <v>58.92</v>
      </c>
      <c r="AA35" s="111">
        <v>35.297640000000008</v>
      </c>
      <c r="AB35" s="111">
        <v>22.923179999999999</v>
      </c>
      <c r="AC35" s="111">
        <v>16.634520000000002</v>
      </c>
      <c r="AD35" s="111">
        <v>24.546060000000004</v>
      </c>
      <c r="AE35" s="111">
        <v>3.6514799999999998</v>
      </c>
      <c r="AF35" s="111">
        <v>11.765880000000001</v>
      </c>
      <c r="AG35" s="111">
        <v>17.648820000000004</v>
      </c>
      <c r="AH35" s="111">
        <v>2.8400399999999997</v>
      </c>
      <c r="AI35" s="111">
        <v>13.794480000000002</v>
      </c>
      <c r="AJ35" s="111">
        <v>0.16228800000000002</v>
      </c>
      <c r="AK35" s="111">
        <v>22.720319999999997</v>
      </c>
      <c r="AL35" s="111">
        <v>3.8543400000000005</v>
      </c>
      <c r="AM35" s="111">
        <v>11.765880000000001</v>
      </c>
      <c r="AN35" s="111">
        <v>11.96874</v>
      </c>
      <c r="AO35" s="111">
        <v>8.5201200000000004</v>
      </c>
      <c r="AP35" s="111">
        <v>10.34586</v>
      </c>
      <c r="AQ35" s="111">
        <v>0</v>
      </c>
      <c r="AR35" s="111">
        <v>28.38</v>
      </c>
      <c r="AS35" s="111">
        <v>32.729999999999997</v>
      </c>
      <c r="AT35" s="111">
        <v>0</v>
      </c>
      <c r="AU35" s="111">
        <v>20.49</v>
      </c>
      <c r="AV35" s="111">
        <v>2.43432</v>
      </c>
      <c r="AW35" s="111">
        <v>3.7349999999999999</v>
      </c>
      <c r="AX35" s="111">
        <v>0.82499999999999996</v>
      </c>
      <c r="AY35" s="111">
        <v>3.69</v>
      </c>
      <c r="AZ35" s="111">
        <v>23.52</v>
      </c>
      <c r="BA35" s="111">
        <v>100.61856</v>
      </c>
      <c r="BB35" s="111">
        <v>92.504160000000013</v>
      </c>
      <c r="BC35" s="111">
        <v>0.8</v>
      </c>
      <c r="BD35" s="111">
        <v>5.6800799999999994</v>
      </c>
      <c r="BE35" s="111">
        <v>5.8829400000000005</v>
      </c>
      <c r="BF35" s="111">
        <v>5.0715000000000003</v>
      </c>
      <c r="BG35" s="111">
        <v>2.6371800000000003</v>
      </c>
      <c r="BH35" s="111">
        <v>0</v>
      </c>
      <c r="BI35" s="111">
        <v>1.8257399999999999</v>
      </c>
      <c r="BJ35" s="111">
        <v>1.4200199999999998</v>
      </c>
      <c r="BK35" s="111">
        <v>16.025939999999999</v>
      </c>
      <c r="BL35" s="111">
        <v>2.2314600000000002</v>
      </c>
      <c r="BM35" s="111">
        <v>13.591619999999999</v>
      </c>
      <c r="BN35" s="111">
        <v>46.32</v>
      </c>
      <c r="BO35" s="111">
        <v>0</v>
      </c>
      <c r="BP35" s="111">
        <v>1.52</v>
      </c>
      <c r="BQ35" s="111">
        <v>30</v>
      </c>
      <c r="BR35" s="111">
        <v>3.36</v>
      </c>
      <c r="BS35" s="111">
        <v>17.040240000000001</v>
      </c>
      <c r="BT35" s="111">
        <v>171.41670000000002</v>
      </c>
      <c r="BU35" s="111">
        <v>0.40572000000000003</v>
      </c>
      <c r="BV35" s="111">
        <v>0</v>
      </c>
      <c r="BW35" s="111">
        <v>85.809780000000018</v>
      </c>
      <c r="BX35" s="111">
        <v>38.340540000000004</v>
      </c>
      <c r="BY35" s="111">
        <v>34.689059999999998</v>
      </c>
      <c r="BZ35" s="111">
        <v>19.880279999999999</v>
      </c>
      <c r="CA35" s="111">
        <v>0</v>
      </c>
      <c r="CB35" s="111">
        <v>4.2600600000000002</v>
      </c>
      <c r="CC35" s="142">
        <f t="shared" si="0"/>
        <v>38.340540000000004</v>
      </c>
      <c r="CD35" s="142">
        <v>0</v>
      </c>
      <c r="CE35" s="142">
        <f t="shared" si="1"/>
        <v>1510.0499480000001</v>
      </c>
      <c r="CF35" s="142"/>
      <c r="CG35" s="142">
        <v>0</v>
      </c>
      <c r="CH35" s="142">
        <f t="shared" si="2"/>
        <v>1548.390488</v>
      </c>
    </row>
    <row r="36" spans="1:86" s="146" customFormat="1" ht="15.6" x14ac:dyDescent="0.3">
      <c r="A36" s="138" t="s">
        <v>28</v>
      </c>
      <c r="B36" s="111">
        <v>2.2349999999999999</v>
      </c>
      <c r="C36" s="111">
        <v>0.4</v>
      </c>
      <c r="D36" s="111">
        <v>33.720300000000009</v>
      </c>
      <c r="E36" s="111">
        <v>11.3643</v>
      </c>
      <c r="F36" s="111">
        <v>3.1349999999999998</v>
      </c>
      <c r="G36" s="111">
        <v>13.12</v>
      </c>
      <c r="H36" s="111">
        <v>16.920000000000002</v>
      </c>
      <c r="I36" s="111">
        <v>26.2683</v>
      </c>
      <c r="J36" s="111">
        <v>3.45</v>
      </c>
      <c r="K36" s="111">
        <v>0.01</v>
      </c>
      <c r="L36" s="111">
        <v>4.62</v>
      </c>
      <c r="M36" s="111">
        <v>0.63</v>
      </c>
      <c r="N36" s="111">
        <v>3.98</v>
      </c>
      <c r="O36" s="111">
        <v>4.8438000000000008</v>
      </c>
      <c r="P36" s="111">
        <v>49.183200000000006</v>
      </c>
      <c r="Q36" s="111">
        <v>3.36</v>
      </c>
      <c r="R36" s="111">
        <v>2.56</v>
      </c>
      <c r="S36" s="111">
        <v>6.62</v>
      </c>
      <c r="T36" s="111">
        <v>12.62</v>
      </c>
      <c r="U36" s="111">
        <v>8.66</v>
      </c>
      <c r="V36" s="111">
        <v>77.873400000000004</v>
      </c>
      <c r="W36" s="111">
        <v>25.709400000000002</v>
      </c>
      <c r="X36" s="111">
        <v>0</v>
      </c>
      <c r="Y36" s="111">
        <v>78.180000000000007</v>
      </c>
      <c r="Z36" s="111">
        <v>56.984999999999999</v>
      </c>
      <c r="AA36" s="111">
        <v>32.416200000000003</v>
      </c>
      <c r="AB36" s="111">
        <v>21.051900000000003</v>
      </c>
      <c r="AC36" s="111">
        <v>15.2766</v>
      </c>
      <c r="AD36" s="111">
        <v>22.542300000000004</v>
      </c>
      <c r="AE36" s="111">
        <v>3.3534000000000002</v>
      </c>
      <c r="AF36" s="111">
        <v>10.805400000000002</v>
      </c>
      <c r="AG36" s="111">
        <v>16.208100000000002</v>
      </c>
      <c r="AH36" s="111">
        <v>2.6082000000000001</v>
      </c>
      <c r="AI36" s="111">
        <v>12.6684</v>
      </c>
      <c r="AJ36" s="111">
        <v>0.14904000000000003</v>
      </c>
      <c r="AK36" s="111">
        <v>20.865600000000001</v>
      </c>
      <c r="AL36" s="111">
        <v>3.5397000000000007</v>
      </c>
      <c r="AM36" s="111">
        <v>10.805400000000002</v>
      </c>
      <c r="AN36" s="111">
        <v>10.991700000000002</v>
      </c>
      <c r="AO36" s="111">
        <v>7.8246000000000011</v>
      </c>
      <c r="AP36" s="111">
        <v>9.5013000000000005</v>
      </c>
      <c r="AQ36" s="111">
        <v>0</v>
      </c>
      <c r="AR36" s="111">
        <v>22.88</v>
      </c>
      <c r="AS36" s="111">
        <v>30.81</v>
      </c>
      <c r="AT36" s="111">
        <v>0</v>
      </c>
      <c r="AU36" s="111">
        <v>12.39</v>
      </c>
      <c r="AV36" s="111">
        <v>2.2356000000000003</v>
      </c>
      <c r="AW36" s="111">
        <v>1.8</v>
      </c>
      <c r="AX36" s="111">
        <v>0.61499999999999999</v>
      </c>
      <c r="AY36" s="111">
        <v>1.74</v>
      </c>
      <c r="AZ36" s="111">
        <v>20.13</v>
      </c>
      <c r="BA36" s="111">
        <v>92.404800000000009</v>
      </c>
      <c r="BB36" s="111">
        <v>84.952800000000011</v>
      </c>
      <c r="BC36" s="111">
        <v>0.74</v>
      </c>
      <c r="BD36" s="111">
        <v>5.2164000000000001</v>
      </c>
      <c r="BE36" s="111">
        <v>5.4027000000000012</v>
      </c>
      <c r="BF36" s="111">
        <v>4.6574999999999998</v>
      </c>
      <c r="BG36" s="111">
        <v>2.4219000000000004</v>
      </c>
      <c r="BH36" s="111">
        <v>0</v>
      </c>
      <c r="BI36" s="111">
        <v>1.6767000000000001</v>
      </c>
      <c r="BJ36" s="111">
        <v>1.3041</v>
      </c>
      <c r="BK36" s="111">
        <v>14.717700000000002</v>
      </c>
      <c r="BL36" s="111">
        <v>2.0493000000000001</v>
      </c>
      <c r="BM36" s="111">
        <v>12.482100000000001</v>
      </c>
      <c r="BN36" s="111">
        <v>42.84</v>
      </c>
      <c r="BO36" s="111">
        <v>0</v>
      </c>
      <c r="BP36" s="111">
        <v>1.44</v>
      </c>
      <c r="BQ36" s="111">
        <v>26.4</v>
      </c>
      <c r="BR36" s="111">
        <v>3.3</v>
      </c>
      <c r="BS36" s="111">
        <v>15.649200000000002</v>
      </c>
      <c r="BT36" s="111">
        <v>157.42350000000002</v>
      </c>
      <c r="BU36" s="111">
        <v>0.37260000000000004</v>
      </c>
      <c r="BV36" s="111">
        <v>0</v>
      </c>
      <c r="BW36" s="111">
        <v>78.804900000000004</v>
      </c>
      <c r="BX36" s="111">
        <v>35.210699999999996</v>
      </c>
      <c r="BY36" s="111">
        <v>31.857300000000006</v>
      </c>
      <c r="BZ36" s="111">
        <v>18.257400000000001</v>
      </c>
      <c r="CA36" s="111">
        <v>0</v>
      </c>
      <c r="CB36" s="111">
        <v>3.9123000000000006</v>
      </c>
      <c r="CC36" s="142">
        <f t="shared" si="0"/>
        <v>35.210699999999996</v>
      </c>
      <c r="CD36" s="142">
        <v>0</v>
      </c>
      <c r="CE36" s="142">
        <f t="shared" si="1"/>
        <v>1347.9393400000001</v>
      </c>
      <c r="CF36" s="142"/>
      <c r="CG36" s="142">
        <v>0</v>
      </c>
      <c r="CH36" s="142">
        <f t="shared" si="2"/>
        <v>1383.1500400000002</v>
      </c>
    </row>
    <row r="37" spans="1:86" s="146" customFormat="1" ht="15.6" x14ac:dyDescent="0.3">
      <c r="A37" s="138" t="s">
        <v>29</v>
      </c>
      <c r="B37" s="111">
        <v>1.62</v>
      </c>
      <c r="C37" s="111">
        <v>0.44</v>
      </c>
      <c r="D37" s="111">
        <v>28.474920000000004</v>
      </c>
      <c r="E37" s="111">
        <v>9.5965200000000017</v>
      </c>
      <c r="F37" s="111">
        <v>3.24</v>
      </c>
      <c r="G37" s="111">
        <v>11.5</v>
      </c>
      <c r="H37" s="111">
        <v>22.8</v>
      </c>
      <c r="I37" s="111">
        <v>22.182120000000001</v>
      </c>
      <c r="J37" s="111">
        <v>2.4300000000000002</v>
      </c>
      <c r="K37" s="111">
        <v>0.02</v>
      </c>
      <c r="L37" s="111">
        <v>5.16</v>
      </c>
      <c r="M37" s="111">
        <v>0.17</v>
      </c>
      <c r="N37" s="111">
        <v>4.12</v>
      </c>
      <c r="O37" s="111">
        <v>4.0903200000000002</v>
      </c>
      <c r="P37" s="111">
        <v>41.532480000000007</v>
      </c>
      <c r="Q37" s="111">
        <v>2.97</v>
      </c>
      <c r="R37" s="111">
        <v>1.84</v>
      </c>
      <c r="S37" s="111">
        <v>6.4</v>
      </c>
      <c r="T37" s="111">
        <v>10.74</v>
      </c>
      <c r="U37" s="111">
        <v>5.76</v>
      </c>
      <c r="V37" s="111">
        <v>65.75976</v>
      </c>
      <c r="W37" s="111">
        <v>21.710159999999998</v>
      </c>
      <c r="X37" s="111">
        <v>0</v>
      </c>
      <c r="Y37" s="111">
        <v>55.68</v>
      </c>
      <c r="Z37" s="111">
        <v>41.43</v>
      </c>
      <c r="AA37" s="111">
        <v>27.373680000000004</v>
      </c>
      <c r="AB37" s="111">
        <v>17.777160000000002</v>
      </c>
      <c r="AC37" s="111">
        <v>12.90024</v>
      </c>
      <c r="AD37" s="111">
        <v>19.035720000000005</v>
      </c>
      <c r="AE37" s="111">
        <v>2.8317600000000001</v>
      </c>
      <c r="AF37" s="111">
        <v>9.1245600000000007</v>
      </c>
      <c r="AG37" s="111">
        <v>13.686840000000002</v>
      </c>
      <c r="AH37" s="111">
        <v>2.20248</v>
      </c>
      <c r="AI37" s="111">
        <v>10.697760000000001</v>
      </c>
      <c r="AJ37" s="111">
        <v>0.12585600000000002</v>
      </c>
      <c r="AK37" s="111">
        <v>17.61984</v>
      </c>
      <c r="AL37" s="111">
        <v>2.9890800000000004</v>
      </c>
      <c r="AM37" s="111">
        <v>9.1245600000000007</v>
      </c>
      <c r="AN37" s="111">
        <v>9.2818800000000028</v>
      </c>
      <c r="AO37" s="111">
        <v>6.6074400000000004</v>
      </c>
      <c r="AP37" s="111">
        <v>8.02332</v>
      </c>
      <c r="AQ37" s="111">
        <v>0</v>
      </c>
      <c r="AR37" s="111">
        <v>18.7</v>
      </c>
      <c r="AS37" s="111">
        <v>28.35</v>
      </c>
      <c r="AT37" s="111">
        <v>0</v>
      </c>
      <c r="AU37" s="111">
        <v>10.02</v>
      </c>
      <c r="AV37" s="111">
        <v>1.8878400000000004</v>
      </c>
      <c r="AW37" s="111">
        <v>1.83</v>
      </c>
      <c r="AX37" s="111">
        <v>0.46500000000000002</v>
      </c>
      <c r="AY37" s="111">
        <v>1.425</v>
      </c>
      <c r="AZ37" s="111">
        <v>16.02</v>
      </c>
      <c r="BA37" s="111">
        <v>78.030720000000002</v>
      </c>
      <c r="BB37" s="111">
        <v>71.737920000000017</v>
      </c>
      <c r="BC37" s="111">
        <v>0.88</v>
      </c>
      <c r="BD37" s="111">
        <v>4.40496</v>
      </c>
      <c r="BE37" s="111">
        <v>4.5622800000000003</v>
      </c>
      <c r="BF37" s="111">
        <v>3.9330000000000003</v>
      </c>
      <c r="BG37" s="111">
        <v>2.0451600000000001</v>
      </c>
      <c r="BH37" s="111">
        <v>0</v>
      </c>
      <c r="BI37" s="111">
        <v>1.41588</v>
      </c>
      <c r="BJ37" s="111">
        <v>1.10124</v>
      </c>
      <c r="BK37" s="111">
        <v>12.428280000000001</v>
      </c>
      <c r="BL37" s="111">
        <v>1.7305199999999998</v>
      </c>
      <c r="BM37" s="111">
        <v>10.54044</v>
      </c>
      <c r="BN37" s="111">
        <v>37.56</v>
      </c>
      <c r="BO37" s="111">
        <v>0</v>
      </c>
      <c r="BP37" s="111">
        <v>1.58</v>
      </c>
      <c r="BQ37" s="111">
        <v>20.100000000000001</v>
      </c>
      <c r="BR37" s="111">
        <v>2.64</v>
      </c>
      <c r="BS37" s="111">
        <v>13.214880000000001</v>
      </c>
      <c r="BT37" s="111">
        <v>132.93540000000002</v>
      </c>
      <c r="BU37" s="111">
        <v>0.31464000000000003</v>
      </c>
      <c r="BV37" s="111">
        <v>0</v>
      </c>
      <c r="BW37" s="111">
        <v>66.546360000000007</v>
      </c>
      <c r="BX37" s="111">
        <v>29.733480000000007</v>
      </c>
      <c r="BY37" s="111">
        <v>26.901720000000001</v>
      </c>
      <c r="BZ37" s="111">
        <v>15.417360000000002</v>
      </c>
      <c r="CA37" s="111">
        <v>0</v>
      </c>
      <c r="CB37" s="111">
        <v>3.3037200000000002</v>
      </c>
      <c r="CC37" s="142">
        <f t="shared" si="0"/>
        <v>29.733480000000007</v>
      </c>
      <c r="CD37" s="142">
        <v>0</v>
      </c>
      <c r="CE37" s="142">
        <f t="shared" si="1"/>
        <v>1131.090776</v>
      </c>
      <c r="CF37" s="142"/>
      <c r="CG37" s="142">
        <v>0</v>
      </c>
      <c r="CH37" s="142">
        <f t="shared" si="2"/>
        <v>1160.8242560000001</v>
      </c>
    </row>
    <row r="38" spans="1:86" ht="66" x14ac:dyDescent="0.3">
      <c r="A38" s="72" t="s">
        <v>56</v>
      </c>
      <c r="B38" s="72">
        <f>SUM(B14:B37)</f>
        <v>48.629999999999995</v>
      </c>
      <c r="C38" s="72">
        <f t="shared" ref="C38:CH38" si="3">SUM(C14:C37)</f>
        <v>39.239999999999995</v>
      </c>
      <c r="D38" s="72">
        <f t="shared" si="3"/>
        <v>578.9645099999999</v>
      </c>
      <c r="E38" s="72">
        <f t="shared" si="3"/>
        <v>201.60972000000004</v>
      </c>
      <c r="F38" s="72">
        <f t="shared" si="3"/>
        <v>65.265000000000001</v>
      </c>
      <c r="G38" s="72">
        <f t="shared" si="3"/>
        <v>250.82</v>
      </c>
      <c r="H38" s="72">
        <f t="shared" si="3"/>
        <v>363.36</v>
      </c>
      <c r="I38" s="72">
        <f t="shared" si="3"/>
        <v>498.63816000000003</v>
      </c>
      <c r="J38" s="72">
        <f t="shared" si="3"/>
        <v>64.874999999999986</v>
      </c>
      <c r="K38" s="72">
        <f t="shared" si="3"/>
        <v>122.75</v>
      </c>
      <c r="L38" s="72">
        <f t="shared" si="3"/>
        <v>127.785</v>
      </c>
      <c r="M38" s="72">
        <f t="shared" si="3"/>
        <v>3.8000000000000003</v>
      </c>
      <c r="N38" s="72">
        <f t="shared" si="3"/>
        <v>180.83999999999997</v>
      </c>
      <c r="O38" s="72">
        <f t="shared" si="3"/>
        <v>85.472370000000012</v>
      </c>
      <c r="P38" s="72">
        <f t="shared" si="3"/>
        <v>944.26569000000018</v>
      </c>
      <c r="Q38" s="72">
        <f t="shared" si="3"/>
        <v>96.659999999999982</v>
      </c>
      <c r="R38" s="72">
        <f t="shared" si="3"/>
        <v>61.180000000000007</v>
      </c>
      <c r="S38" s="72">
        <f t="shared" si="3"/>
        <v>136.57999999999998</v>
      </c>
      <c r="T38" s="72">
        <f t="shared" si="3"/>
        <v>291.58</v>
      </c>
      <c r="U38" s="72">
        <f t="shared" si="3"/>
        <v>170.68</v>
      </c>
      <c r="V38" s="72">
        <f t="shared" si="3"/>
        <v>1890.0797399999999</v>
      </c>
      <c r="W38" s="72">
        <f t="shared" si="3"/>
        <v>640.65671999999995</v>
      </c>
      <c r="X38" s="72">
        <f t="shared" si="3"/>
        <v>0</v>
      </c>
      <c r="Y38" s="72">
        <f t="shared" si="3"/>
        <v>1335.3600000000001</v>
      </c>
      <c r="Z38" s="72">
        <f t="shared" si="3"/>
        <v>903.23999999999978</v>
      </c>
      <c r="AA38" s="72">
        <f t="shared" si="3"/>
        <v>866.0942100000002</v>
      </c>
      <c r="AB38" s="72">
        <f t="shared" si="3"/>
        <v>601.22943000000009</v>
      </c>
      <c r="AC38" s="72">
        <f t="shared" si="3"/>
        <v>391.04577</v>
      </c>
      <c r="AD38" s="72">
        <f t="shared" si="3"/>
        <v>607.34834999999998</v>
      </c>
      <c r="AE38" s="72">
        <f t="shared" si="3"/>
        <v>86.826149999999998</v>
      </c>
      <c r="AF38" s="72">
        <f t="shared" si="3"/>
        <v>285.63101999999992</v>
      </c>
      <c r="AG38" s="72">
        <f t="shared" si="3"/>
        <v>439.61004000000008</v>
      </c>
      <c r="AH38" s="72">
        <f t="shared" si="3"/>
        <v>62.627850000000016</v>
      </c>
      <c r="AI38" s="72">
        <f t="shared" si="3"/>
        <v>331.2269100000002</v>
      </c>
      <c r="AJ38" s="72">
        <f t="shared" si="3"/>
        <v>3.8961539999999997</v>
      </c>
      <c r="AK38" s="72">
        <f t="shared" si="3"/>
        <v>549.74645999999996</v>
      </c>
      <c r="AL38" s="72">
        <f t="shared" si="3"/>
        <v>99.488340000000036</v>
      </c>
      <c r="AM38" s="72">
        <f t="shared" si="3"/>
        <v>293.39144999999996</v>
      </c>
      <c r="AN38" s="72">
        <f t="shared" si="3"/>
        <v>306.41382000000004</v>
      </c>
      <c r="AO38" s="72">
        <f t="shared" si="3"/>
        <v>219.59180999999992</v>
      </c>
      <c r="AP38" s="72">
        <f t="shared" si="3"/>
        <v>215.97344999999996</v>
      </c>
      <c r="AQ38" s="72">
        <f t="shared" si="3"/>
        <v>0</v>
      </c>
      <c r="AR38" s="72">
        <f t="shared" si="3"/>
        <v>690.33999999999992</v>
      </c>
      <c r="AS38" s="72">
        <f t="shared" si="3"/>
        <v>750.54000000000008</v>
      </c>
      <c r="AT38" s="72">
        <f t="shared" si="3"/>
        <v>0</v>
      </c>
      <c r="AU38" s="72">
        <f t="shared" si="3"/>
        <v>271.29000000000002</v>
      </c>
      <c r="AV38" s="72">
        <f t="shared" si="3"/>
        <v>67.697279999999992</v>
      </c>
      <c r="AW38" s="72">
        <f t="shared" si="3"/>
        <v>59.084999999999987</v>
      </c>
      <c r="AX38" s="72">
        <f t="shared" si="3"/>
        <v>59.745000000000026</v>
      </c>
      <c r="AY38" s="72">
        <f t="shared" si="3"/>
        <v>34.709999999999994</v>
      </c>
      <c r="AZ38" s="72">
        <f t="shared" si="3"/>
        <v>486.9899999999999</v>
      </c>
      <c r="BA38" s="72">
        <f t="shared" si="3"/>
        <v>2538.6480000000001</v>
      </c>
      <c r="BB38" s="72">
        <f t="shared" si="3"/>
        <v>2467.8829800000003</v>
      </c>
      <c r="BC38" s="72">
        <f t="shared" si="3"/>
        <v>32.44</v>
      </c>
      <c r="BD38" s="72">
        <f t="shared" si="3"/>
        <v>126.20997000000001</v>
      </c>
      <c r="BE38" s="72">
        <f t="shared" si="3"/>
        <v>129.79728</v>
      </c>
      <c r="BF38" s="72">
        <f t="shared" si="3"/>
        <v>94.669380000000004</v>
      </c>
      <c r="BG38" s="72">
        <f t="shared" si="3"/>
        <v>65.072520000000011</v>
      </c>
      <c r="BH38" s="72">
        <f t="shared" si="3"/>
        <v>0</v>
      </c>
      <c r="BI38" s="72">
        <f t="shared" si="3"/>
        <v>58.790070000000007</v>
      </c>
      <c r="BJ38" s="72">
        <f t="shared" si="3"/>
        <v>48.572550000000007</v>
      </c>
      <c r="BK38" s="72">
        <f t="shared" si="3"/>
        <v>392.34780000000001</v>
      </c>
      <c r="BL38" s="72">
        <f t="shared" si="3"/>
        <v>64.650239999999997</v>
      </c>
      <c r="BM38" s="72">
        <f t="shared" si="3"/>
        <v>345.91562999999991</v>
      </c>
      <c r="BN38" s="72">
        <f t="shared" si="3"/>
        <v>911.08000000000015</v>
      </c>
      <c r="BO38" s="72">
        <f t="shared" si="3"/>
        <v>0</v>
      </c>
      <c r="BP38" s="72">
        <f t="shared" si="3"/>
        <v>104.99999999999999</v>
      </c>
      <c r="BQ38" s="72">
        <f t="shared" si="3"/>
        <v>485.6</v>
      </c>
      <c r="BR38" s="72">
        <f t="shared" si="3"/>
        <v>70.740000000000009</v>
      </c>
      <c r="BS38" s="72">
        <f t="shared" si="3"/>
        <v>424.67084999999997</v>
      </c>
      <c r="BT38" s="72">
        <f t="shared" si="3"/>
        <v>3866.4805500000002</v>
      </c>
      <c r="BU38" s="72">
        <f t="shared" si="3"/>
        <v>11.531970000000003</v>
      </c>
      <c r="BV38" s="72">
        <f t="shared" si="3"/>
        <v>0</v>
      </c>
      <c r="BW38" s="72">
        <f t="shared" si="3"/>
        <v>2128.4091899999999</v>
      </c>
      <c r="BX38" s="72">
        <f t="shared" si="3"/>
        <v>921.30732</v>
      </c>
      <c r="BY38" s="72">
        <f t="shared" si="3"/>
        <v>816.38523000000009</v>
      </c>
      <c r="BZ38" s="72">
        <f t="shared" si="3"/>
        <v>459.17361000000005</v>
      </c>
      <c r="CA38" s="72">
        <f t="shared" si="3"/>
        <v>0</v>
      </c>
      <c r="CB38" s="72">
        <f t="shared" si="3"/>
        <v>100.45089000000002</v>
      </c>
      <c r="CC38" s="72">
        <f t="shared" si="3"/>
        <v>921.30732</v>
      </c>
      <c r="CD38" s="72">
        <f t="shared" si="3"/>
        <v>0</v>
      </c>
      <c r="CE38" s="72">
        <f t="shared" si="3"/>
        <v>32627.389114000001</v>
      </c>
      <c r="CF38" s="72">
        <f t="shared" si="3"/>
        <v>0</v>
      </c>
      <c r="CG38" s="72">
        <f t="shared" si="3"/>
        <v>0</v>
      </c>
      <c r="CH38" s="72">
        <f t="shared" si="3"/>
        <v>33548.696433999998</v>
      </c>
    </row>
    <row r="40" spans="1:86" ht="20.399999999999999" x14ac:dyDescent="0.35">
      <c r="A40" s="238" t="s">
        <v>1151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</sheetData>
  <mergeCells count="92">
    <mergeCell ref="A40:T40"/>
    <mergeCell ref="BP3:BP9"/>
    <mergeCell ref="BQ3:BQ9"/>
    <mergeCell ref="BR3:BR9"/>
    <mergeCell ref="BS3:BS9"/>
    <mergeCell ref="S3:S9"/>
    <mergeCell ref="T3:T9"/>
    <mergeCell ref="U3:U9"/>
    <mergeCell ref="V3:V9"/>
    <mergeCell ref="W3:W9"/>
    <mergeCell ref="X3:X9"/>
    <mergeCell ref="Y3:Y9"/>
    <mergeCell ref="Z3:Z9"/>
    <mergeCell ref="AA3:AA9"/>
    <mergeCell ref="AB3:AB9"/>
    <mergeCell ref="AC3:AC9"/>
    <mergeCell ref="BT3:BT9"/>
    <mergeCell ref="B2:CH2"/>
    <mergeCell ref="BL3:BL9"/>
    <mergeCell ref="BM3:BM9"/>
    <mergeCell ref="CG3:CG9"/>
    <mergeCell ref="BA3:BA9"/>
    <mergeCell ref="BB3:BB9"/>
    <mergeCell ref="BC3:BC9"/>
    <mergeCell ref="BD3:BD9"/>
    <mergeCell ref="BE3:BE9"/>
    <mergeCell ref="BF3:BF9"/>
    <mergeCell ref="BG3:BG9"/>
    <mergeCell ref="O3:O9"/>
    <mergeCell ref="P3:P9"/>
    <mergeCell ref="Q3:Q9"/>
    <mergeCell ref="AD3:AD9"/>
    <mergeCell ref="F3:F9"/>
    <mergeCell ref="R3:R9"/>
    <mergeCell ref="G3:G9"/>
    <mergeCell ref="H3:H9"/>
    <mergeCell ref="I3:I9"/>
    <mergeCell ref="J3:J9"/>
    <mergeCell ref="K3:K9"/>
    <mergeCell ref="L3:L9"/>
    <mergeCell ref="M3:M9"/>
    <mergeCell ref="N3:N9"/>
    <mergeCell ref="A3:A9"/>
    <mergeCell ref="B3:B9"/>
    <mergeCell ref="C3:C9"/>
    <mergeCell ref="D3:D9"/>
    <mergeCell ref="E3:E9"/>
    <mergeCell ref="AP3:AP9"/>
    <mergeCell ref="AE3:AE9"/>
    <mergeCell ref="AF3:AF9"/>
    <mergeCell ref="AG3:AG9"/>
    <mergeCell ref="AH3:AH9"/>
    <mergeCell ref="AI3:AI9"/>
    <mergeCell ref="AJ3:AJ9"/>
    <mergeCell ref="AK3:AK9"/>
    <mergeCell ref="AL3:AL9"/>
    <mergeCell ref="AM3:AM9"/>
    <mergeCell ref="AN3:AN9"/>
    <mergeCell ref="AO3:AO9"/>
    <mergeCell ref="AQ3:AQ9"/>
    <mergeCell ref="AR3:AR9"/>
    <mergeCell ref="AS3:AS9"/>
    <mergeCell ref="AT3:AT9"/>
    <mergeCell ref="AU3:AU9"/>
    <mergeCell ref="AV3:AV9"/>
    <mergeCell ref="AW3:AW9"/>
    <mergeCell ref="AX3:AX9"/>
    <mergeCell ref="AY3:AY9"/>
    <mergeCell ref="AZ3:AZ9"/>
    <mergeCell ref="BY3:BY9"/>
    <mergeCell ref="BZ3:BZ9"/>
    <mergeCell ref="CA3:CA9"/>
    <mergeCell ref="CB3:CB9"/>
    <mergeCell ref="BU3:BU9"/>
    <mergeCell ref="BV3:BV9"/>
    <mergeCell ref="BW3:BW9"/>
    <mergeCell ref="A1:O1"/>
    <mergeCell ref="P1:R1"/>
    <mergeCell ref="CH3:CH9"/>
    <mergeCell ref="CC5:CC9"/>
    <mergeCell ref="CD5:CD9"/>
    <mergeCell ref="CE5:CE9"/>
    <mergeCell ref="CF8:CF9"/>
    <mergeCell ref="BH3:BH9"/>
    <mergeCell ref="BI3:BI9"/>
    <mergeCell ref="BJ3:BJ9"/>
    <mergeCell ref="CC3:CE4"/>
    <mergeCell ref="CF3:CF5"/>
    <mergeCell ref="BN3:BN9"/>
    <mergeCell ref="BO3:BO9"/>
    <mergeCell ref="BK3:BK9"/>
    <mergeCell ref="BX3:BX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M40"/>
  <sheetViews>
    <sheetView view="pageBreakPreview" topLeftCell="A19" zoomScale="60" zoomScaleNormal="93" workbookViewId="0">
      <selection activeCell="G37" sqref="G37:H37"/>
    </sheetView>
  </sheetViews>
  <sheetFormatPr defaultColWidth="9.21875" defaultRowHeight="13.8" x14ac:dyDescent="0.25"/>
  <cols>
    <col min="1" max="1" width="9.21875" style="48"/>
    <col min="2" max="37" width="9.21875" style="48" bestFit="1" customWidth="1"/>
    <col min="38" max="38" width="14" style="48" customWidth="1"/>
    <col min="39" max="50" width="9.21875" style="48" bestFit="1" customWidth="1"/>
    <col min="51" max="51" width="11.77734375" style="48" customWidth="1"/>
    <col min="52" max="52" width="13.21875" style="48" customWidth="1"/>
    <col min="53" max="135" width="9.21875" style="48" bestFit="1" customWidth="1"/>
    <col min="136" max="136" width="14.5546875" style="48" customWidth="1"/>
    <col min="137" max="137" width="11.77734375" style="50" customWidth="1"/>
    <col min="138" max="138" width="9.5546875" style="50" bestFit="1" customWidth="1"/>
    <col min="139" max="139" width="9.21875" style="50" bestFit="1" customWidth="1"/>
    <col min="140" max="141" width="9.5546875" style="50" bestFit="1" customWidth="1"/>
    <col min="142" max="142" width="9.21875" style="50" bestFit="1" customWidth="1"/>
    <col min="143" max="143" width="9.5546875" style="50" bestFit="1" customWidth="1"/>
    <col min="144" max="16384" width="9.21875" style="48"/>
  </cols>
  <sheetData>
    <row r="1" spans="1:143" x14ac:dyDescent="0.25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 t="s">
        <v>1171</v>
      </c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</row>
    <row r="2" spans="1:143" ht="15" customHeight="1" x14ac:dyDescent="0.25">
      <c r="A2" s="280" t="s">
        <v>1075</v>
      </c>
      <c r="B2" s="281"/>
      <c r="C2" s="287" t="s">
        <v>1157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</row>
    <row r="3" spans="1:143" s="109" customFormat="1" ht="15" customHeight="1" x14ac:dyDescent="0.25">
      <c r="A3" s="282" t="s">
        <v>0</v>
      </c>
      <c r="B3" s="283" t="s">
        <v>357</v>
      </c>
      <c r="C3" s="283" t="s">
        <v>358</v>
      </c>
      <c r="D3" s="283" t="s">
        <v>358</v>
      </c>
      <c r="E3" s="283" t="s">
        <v>359</v>
      </c>
      <c r="F3" s="283" t="s">
        <v>359</v>
      </c>
      <c r="G3" s="283" t="s">
        <v>360</v>
      </c>
      <c r="H3" s="283" t="s">
        <v>360</v>
      </c>
      <c r="I3" s="283" t="s">
        <v>361</v>
      </c>
      <c r="J3" s="283" t="s">
        <v>362</v>
      </c>
      <c r="K3" s="283" t="s">
        <v>362</v>
      </c>
      <c r="L3" s="283" t="s">
        <v>363</v>
      </c>
      <c r="M3" s="283" t="s">
        <v>363</v>
      </c>
      <c r="N3" s="283" t="s">
        <v>364</v>
      </c>
      <c r="O3" s="283" t="s">
        <v>364</v>
      </c>
      <c r="P3" s="283" t="s">
        <v>365</v>
      </c>
      <c r="Q3" s="283" t="s">
        <v>366</v>
      </c>
      <c r="R3" s="283" t="s">
        <v>367</v>
      </c>
      <c r="S3" s="283" t="s">
        <v>368</v>
      </c>
      <c r="T3" s="283" t="s">
        <v>370</v>
      </c>
      <c r="U3" s="283" t="s">
        <v>371</v>
      </c>
      <c r="V3" s="283" t="s">
        <v>372</v>
      </c>
      <c r="W3" s="283" t="s">
        <v>373</v>
      </c>
      <c r="X3" s="283" t="s">
        <v>374</v>
      </c>
      <c r="Y3" s="283" t="s">
        <v>375</v>
      </c>
      <c r="Z3" s="283" t="s">
        <v>376</v>
      </c>
      <c r="AA3" s="283" t="s">
        <v>377</v>
      </c>
      <c r="AB3" s="283" t="s">
        <v>378</v>
      </c>
      <c r="AC3" s="283" t="s">
        <v>379</v>
      </c>
      <c r="AD3" s="283" t="s">
        <v>380</v>
      </c>
      <c r="AE3" s="283" t="s">
        <v>381</v>
      </c>
      <c r="AF3" s="283" t="s">
        <v>382</v>
      </c>
      <c r="AG3" s="283" t="s">
        <v>383</v>
      </c>
      <c r="AH3" s="283" t="s">
        <v>384</v>
      </c>
      <c r="AI3" s="283" t="s">
        <v>385</v>
      </c>
      <c r="AJ3" s="283" t="s">
        <v>386</v>
      </c>
      <c r="AK3" s="283" t="s">
        <v>387</v>
      </c>
      <c r="AL3" s="283" t="s">
        <v>388</v>
      </c>
      <c r="AM3" s="283" t="s">
        <v>389</v>
      </c>
      <c r="AN3" s="283" t="s">
        <v>390</v>
      </c>
      <c r="AO3" s="283" t="s">
        <v>391</v>
      </c>
      <c r="AP3" s="283" t="s">
        <v>356</v>
      </c>
      <c r="AQ3" s="283" t="s">
        <v>986</v>
      </c>
      <c r="AR3" s="283" t="s">
        <v>369</v>
      </c>
      <c r="AS3" s="283" t="s">
        <v>392</v>
      </c>
      <c r="AT3" s="283" t="s">
        <v>393</v>
      </c>
      <c r="AU3" s="283" t="s">
        <v>394</v>
      </c>
      <c r="AV3" s="283" t="s">
        <v>395</v>
      </c>
      <c r="AW3" s="283" t="s">
        <v>396</v>
      </c>
      <c r="AX3" s="283" t="s">
        <v>397</v>
      </c>
      <c r="AY3" s="283" t="s">
        <v>398</v>
      </c>
      <c r="AZ3" s="283" t="s">
        <v>399</v>
      </c>
      <c r="BA3" s="283" t="s">
        <v>400</v>
      </c>
      <c r="BB3" s="283" t="s">
        <v>401</v>
      </c>
      <c r="BC3" s="283" t="s">
        <v>402</v>
      </c>
      <c r="BD3" s="283" t="s">
        <v>402</v>
      </c>
      <c r="BE3" s="283" t="s">
        <v>403</v>
      </c>
      <c r="BF3" s="283" t="s">
        <v>404</v>
      </c>
      <c r="BG3" s="283" t="s">
        <v>405</v>
      </c>
      <c r="BH3" s="283" t="s">
        <v>406</v>
      </c>
      <c r="BI3" s="283" t="s">
        <v>407</v>
      </c>
      <c r="BJ3" s="283" t="s">
        <v>408</v>
      </c>
      <c r="BK3" s="283" t="s">
        <v>409</v>
      </c>
      <c r="BL3" s="283" t="s">
        <v>410</v>
      </c>
      <c r="BM3" s="283" t="s">
        <v>411</v>
      </c>
      <c r="BN3" s="283" t="s">
        <v>412</v>
      </c>
      <c r="BO3" s="283" t="s">
        <v>413</v>
      </c>
      <c r="BP3" s="283" t="s">
        <v>414</v>
      </c>
      <c r="BQ3" s="283" t="s">
        <v>415</v>
      </c>
      <c r="BR3" s="283" t="s">
        <v>416</v>
      </c>
      <c r="BS3" s="283" t="s">
        <v>417</v>
      </c>
      <c r="BT3" s="283" t="s">
        <v>418</v>
      </c>
      <c r="BU3" s="283" t="s">
        <v>419</v>
      </c>
      <c r="BV3" s="283" t="s">
        <v>420</v>
      </c>
      <c r="BW3" s="283" t="s">
        <v>421</v>
      </c>
      <c r="BX3" s="283" t="s">
        <v>422</v>
      </c>
      <c r="BY3" s="283" t="s">
        <v>423</v>
      </c>
      <c r="BZ3" s="283" t="s">
        <v>424</v>
      </c>
      <c r="CA3" s="283" t="s">
        <v>425</v>
      </c>
      <c r="CB3" s="283" t="s">
        <v>426</v>
      </c>
      <c r="CC3" s="283" t="s">
        <v>427</v>
      </c>
      <c r="CD3" s="283" t="s">
        <v>428</v>
      </c>
      <c r="CE3" s="283" t="s">
        <v>429</v>
      </c>
      <c r="CF3" s="283" t="s">
        <v>430</v>
      </c>
      <c r="CG3" s="283" t="s">
        <v>431</v>
      </c>
      <c r="CH3" s="283" t="s">
        <v>432</v>
      </c>
      <c r="CI3" s="283" t="s">
        <v>433</v>
      </c>
      <c r="CJ3" s="283" t="s">
        <v>434</v>
      </c>
      <c r="CK3" s="283" t="s">
        <v>435</v>
      </c>
      <c r="CL3" s="283" t="s">
        <v>436</v>
      </c>
      <c r="CM3" s="283" t="s">
        <v>437</v>
      </c>
      <c r="CN3" s="283" t="s">
        <v>438</v>
      </c>
      <c r="CO3" s="283" t="s">
        <v>439</v>
      </c>
      <c r="CP3" s="283" t="s">
        <v>440</v>
      </c>
      <c r="CQ3" s="283" t="s">
        <v>441</v>
      </c>
      <c r="CR3" s="283" t="s">
        <v>442</v>
      </c>
      <c r="CS3" s="283" t="s">
        <v>443</v>
      </c>
      <c r="CT3" s="283" t="s">
        <v>444</v>
      </c>
      <c r="CU3" s="283" t="s">
        <v>445</v>
      </c>
      <c r="CV3" s="283" t="s">
        <v>446</v>
      </c>
      <c r="CW3" s="283" t="s">
        <v>447</v>
      </c>
      <c r="CX3" s="283" t="s">
        <v>448</v>
      </c>
      <c r="CY3" s="283" t="s">
        <v>449</v>
      </c>
      <c r="CZ3" s="283" t="s">
        <v>450</v>
      </c>
      <c r="DA3" s="283" t="s">
        <v>451</v>
      </c>
      <c r="DB3" s="283" t="s">
        <v>452</v>
      </c>
      <c r="DC3" s="283" t="s">
        <v>453</v>
      </c>
      <c r="DD3" s="283" t="s">
        <v>454</v>
      </c>
      <c r="DE3" s="283" t="s">
        <v>455</v>
      </c>
      <c r="DF3" s="283" t="s">
        <v>456</v>
      </c>
      <c r="DG3" s="283" t="s">
        <v>457</v>
      </c>
      <c r="DH3" s="283" t="s">
        <v>458</v>
      </c>
      <c r="DI3" s="283" t="s">
        <v>459</v>
      </c>
      <c r="DJ3" s="283" t="s">
        <v>460</v>
      </c>
      <c r="DK3" s="283" t="s">
        <v>461</v>
      </c>
      <c r="DL3" s="283" t="s">
        <v>462</v>
      </c>
      <c r="DM3" s="283" t="s">
        <v>463</v>
      </c>
      <c r="DN3" s="283" t="s">
        <v>464</v>
      </c>
      <c r="DO3" s="283" t="s">
        <v>465</v>
      </c>
      <c r="DP3" s="283" t="s">
        <v>466</v>
      </c>
      <c r="DQ3" s="283" t="s">
        <v>467</v>
      </c>
      <c r="DR3" s="283" t="s">
        <v>468</v>
      </c>
      <c r="DS3" s="283" t="s">
        <v>469</v>
      </c>
      <c r="DT3" s="283" t="s">
        <v>469</v>
      </c>
      <c r="DU3" s="283" t="s">
        <v>469</v>
      </c>
      <c r="DV3" s="283" t="s">
        <v>470</v>
      </c>
      <c r="DW3" s="283" t="s">
        <v>470</v>
      </c>
      <c r="DX3" s="283" t="s">
        <v>472</v>
      </c>
      <c r="DY3" s="283" t="s">
        <v>473</v>
      </c>
      <c r="DZ3" s="283" t="s">
        <v>474</v>
      </c>
      <c r="EA3" s="283" t="s">
        <v>475</v>
      </c>
      <c r="EB3" s="283" t="s">
        <v>476</v>
      </c>
      <c r="EC3" s="283" t="s">
        <v>477</v>
      </c>
      <c r="ED3" s="283" t="s">
        <v>471</v>
      </c>
      <c r="EE3" s="283" t="s">
        <v>471</v>
      </c>
      <c r="EF3" s="283" t="s">
        <v>478</v>
      </c>
      <c r="EG3" s="283" t="s">
        <v>1034</v>
      </c>
      <c r="EH3" s="286" t="s">
        <v>135</v>
      </c>
      <c r="EI3" s="286"/>
      <c r="EJ3" s="286"/>
      <c r="EK3" s="286" t="s">
        <v>2</v>
      </c>
      <c r="EL3" s="286" t="s">
        <v>3</v>
      </c>
      <c r="EM3" s="286" t="s">
        <v>127</v>
      </c>
    </row>
    <row r="4" spans="1:143" s="109" customFormat="1" ht="15" customHeight="1" x14ac:dyDescent="0.25">
      <c r="A4" s="282"/>
      <c r="B4" s="284"/>
      <c r="C4" s="284" t="s">
        <v>358</v>
      </c>
      <c r="D4" s="284" t="s">
        <v>358</v>
      </c>
      <c r="E4" s="284" t="s">
        <v>359</v>
      </c>
      <c r="F4" s="284" t="s">
        <v>359</v>
      </c>
      <c r="G4" s="284" t="s">
        <v>360</v>
      </c>
      <c r="H4" s="284" t="s">
        <v>360</v>
      </c>
      <c r="I4" s="284" t="s">
        <v>361</v>
      </c>
      <c r="J4" s="284" t="s">
        <v>362</v>
      </c>
      <c r="K4" s="284" t="s">
        <v>362</v>
      </c>
      <c r="L4" s="284" t="s">
        <v>363</v>
      </c>
      <c r="M4" s="284" t="s">
        <v>363</v>
      </c>
      <c r="N4" s="284" t="s">
        <v>364</v>
      </c>
      <c r="O4" s="284" t="s">
        <v>364</v>
      </c>
      <c r="P4" s="284" t="s">
        <v>365</v>
      </c>
      <c r="Q4" s="284" t="s">
        <v>366</v>
      </c>
      <c r="R4" s="284" t="s">
        <v>367</v>
      </c>
      <c r="S4" s="284" t="s">
        <v>368</v>
      </c>
      <c r="T4" s="284" t="s">
        <v>370</v>
      </c>
      <c r="U4" s="284" t="s">
        <v>371</v>
      </c>
      <c r="V4" s="284" t="s">
        <v>372</v>
      </c>
      <c r="W4" s="284" t="s">
        <v>373</v>
      </c>
      <c r="X4" s="284" t="s">
        <v>374</v>
      </c>
      <c r="Y4" s="284" t="s">
        <v>375</v>
      </c>
      <c r="Z4" s="284" t="s">
        <v>376</v>
      </c>
      <c r="AA4" s="284" t="s">
        <v>377</v>
      </c>
      <c r="AB4" s="284" t="s">
        <v>378</v>
      </c>
      <c r="AC4" s="284" t="s">
        <v>379</v>
      </c>
      <c r="AD4" s="284" t="s">
        <v>380</v>
      </c>
      <c r="AE4" s="284" t="s">
        <v>381</v>
      </c>
      <c r="AF4" s="284" t="s">
        <v>382</v>
      </c>
      <c r="AG4" s="284" t="s">
        <v>383</v>
      </c>
      <c r="AH4" s="284" t="s">
        <v>384</v>
      </c>
      <c r="AI4" s="284" t="s">
        <v>385</v>
      </c>
      <c r="AJ4" s="284" t="s">
        <v>386</v>
      </c>
      <c r="AK4" s="284" t="s">
        <v>387</v>
      </c>
      <c r="AL4" s="284" t="s">
        <v>388</v>
      </c>
      <c r="AM4" s="284" t="s">
        <v>389</v>
      </c>
      <c r="AN4" s="284" t="s">
        <v>390</v>
      </c>
      <c r="AO4" s="284" t="s">
        <v>391</v>
      </c>
      <c r="AP4" s="284" t="s">
        <v>356</v>
      </c>
      <c r="AQ4" s="284" t="s">
        <v>986</v>
      </c>
      <c r="AR4" s="284" t="s">
        <v>369</v>
      </c>
      <c r="AS4" s="284" t="s">
        <v>392</v>
      </c>
      <c r="AT4" s="284" t="s">
        <v>393</v>
      </c>
      <c r="AU4" s="284" t="s">
        <v>394</v>
      </c>
      <c r="AV4" s="284" t="s">
        <v>395</v>
      </c>
      <c r="AW4" s="284" t="s">
        <v>396</v>
      </c>
      <c r="AX4" s="284" t="s">
        <v>397</v>
      </c>
      <c r="AY4" s="284" t="s">
        <v>398</v>
      </c>
      <c r="AZ4" s="284" t="s">
        <v>399</v>
      </c>
      <c r="BA4" s="284" t="s">
        <v>400</v>
      </c>
      <c r="BB4" s="284" t="s">
        <v>401</v>
      </c>
      <c r="BC4" s="284" t="s">
        <v>402</v>
      </c>
      <c r="BD4" s="284" t="s">
        <v>402</v>
      </c>
      <c r="BE4" s="284" t="s">
        <v>403</v>
      </c>
      <c r="BF4" s="284" t="s">
        <v>404</v>
      </c>
      <c r="BG4" s="284" t="s">
        <v>405</v>
      </c>
      <c r="BH4" s="284" t="s">
        <v>406</v>
      </c>
      <c r="BI4" s="284" t="s">
        <v>407</v>
      </c>
      <c r="BJ4" s="284" t="s">
        <v>408</v>
      </c>
      <c r="BK4" s="284" t="s">
        <v>409</v>
      </c>
      <c r="BL4" s="284" t="s">
        <v>410</v>
      </c>
      <c r="BM4" s="284" t="s">
        <v>411</v>
      </c>
      <c r="BN4" s="284" t="s">
        <v>412</v>
      </c>
      <c r="BO4" s="284" t="s">
        <v>413</v>
      </c>
      <c r="BP4" s="284" t="s">
        <v>414</v>
      </c>
      <c r="BQ4" s="284" t="s">
        <v>415</v>
      </c>
      <c r="BR4" s="284" t="s">
        <v>416</v>
      </c>
      <c r="BS4" s="284" t="s">
        <v>417</v>
      </c>
      <c r="BT4" s="284" t="s">
        <v>418</v>
      </c>
      <c r="BU4" s="284" t="s">
        <v>419</v>
      </c>
      <c r="BV4" s="284" t="s">
        <v>420</v>
      </c>
      <c r="BW4" s="284" t="s">
        <v>421</v>
      </c>
      <c r="BX4" s="284" t="s">
        <v>422</v>
      </c>
      <c r="BY4" s="284" t="s">
        <v>423</v>
      </c>
      <c r="BZ4" s="284" t="s">
        <v>424</v>
      </c>
      <c r="CA4" s="284" t="s">
        <v>425</v>
      </c>
      <c r="CB4" s="284" t="s">
        <v>426</v>
      </c>
      <c r="CC4" s="284" t="s">
        <v>427</v>
      </c>
      <c r="CD4" s="284" t="s">
        <v>428</v>
      </c>
      <c r="CE4" s="284" t="s">
        <v>429</v>
      </c>
      <c r="CF4" s="284" t="s">
        <v>430</v>
      </c>
      <c r="CG4" s="284" t="s">
        <v>431</v>
      </c>
      <c r="CH4" s="284" t="s">
        <v>432</v>
      </c>
      <c r="CI4" s="284" t="s">
        <v>433</v>
      </c>
      <c r="CJ4" s="284" t="s">
        <v>434</v>
      </c>
      <c r="CK4" s="284" t="s">
        <v>435</v>
      </c>
      <c r="CL4" s="284" t="s">
        <v>436</v>
      </c>
      <c r="CM4" s="284" t="s">
        <v>437</v>
      </c>
      <c r="CN4" s="284" t="s">
        <v>438</v>
      </c>
      <c r="CO4" s="284" t="s">
        <v>439</v>
      </c>
      <c r="CP4" s="284" t="s">
        <v>440</v>
      </c>
      <c r="CQ4" s="284" t="s">
        <v>441</v>
      </c>
      <c r="CR4" s="284" t="s">
        <v>442</v>
      </c>
      <c r="CS4" s="284" t="s">
        <v>443</v>
      </c>
      <c r="CT4" s="284" t="s">
        <v>444</v>
      </c>
      <c r="CU4" s="284" t="s">
        <v>445</v>
      </c>
      <c r="CV4" s="284" t="s">
        <v>446</v>
      </c>
      <c r="CW4" s="284" t="s">
        <v>447</v>
      </c>
      <c r="CX4" s="284" t="s">
        <v>448</v>
      </c>
      <c r="CY4" s="284" t="s">
        <v>449</v>
      </c>
      <c r="CZ4" s="284" t="s">
        <v>450</v>
      </c>
      <c r="DA4" s="284" t="s">
        <v>451</v>
      </c>
      <c r="DB4" s="284" t="s">
        <v>452</v>
      </c>
      <c r="DC4" s="284" t="s">
        <v>453</v>
      </c>
      <c r="DD4" s="284" t="s">
        <v>454</v>
      </c>
      <c r="DE4" s="284" t="s">
        <v>455</v>
      </c>
      <c r="DF4" s="284" t="s">
        <v>456</v>
      </c>
      <c r="DG4" s="284" t="s">
        <v>457</v>
      </c>
      <c r="DH4" s="284" t="s">
        <v>458</v>
      </c>
      <c r="DI4" s="284" t="s">
        <v>459</v>
      </c>
      <c r="DJ4" s="284" t="s">
        <v>460</v>
      </c>
      <c r="DK4" s="284" t="s">
        <v>461</v>
      </c>
      <c r="DL4" s="284" t="s">
        <v>462</v>
      </c>
      <c r="DM4" s="284" t="s">
        <v>463</v>
      </c>
      <c r="DN4" s="284" t="s">
        <v>464</v>
      </c>
      <c r="DO4" s="284" t="s">
        <v>465</v>
      </c>
      <c r="DP4" s="284" t="s">
        <v>466</v>
      </c>
      <c r="DQ4" s="284" t="s">
        <v>467</v>
      </c>
      <c r="DR4" s="284" t="s">
        <v>468</v>
      </c>
      <c r="DS4" s="284" t="s">
        <v>469</v>
      </c>
      <c r="DT4" s="284" t="s">
        <v>469</v>
      </c>
      <c r="DU4" s="284" t="s">
        <v>469</v>
      </c>
      <c r="DV4" s="284" t="s">
        <v>470</v>
      </c>
      <c r="DW4" s="284" t="s">
        <v>470</v>
      </c>
      <c r="DX4" s="284" t="s">
        <v>472</v>
      </c>
      <c r="DY4" s="284" t="s">
        <v>473</v>
      </c>
      <c r="DZ4" s="284" t="s">
        <v>474</v>
      </c>
      <c r="EA4" s="284" t="s">
        <v>475</v>
      </c>
      <c r="EB4" s="284" t="s">
        <v>476</v>
      </c>
      <c r="EC4" s="284" t="s">
        <v>477</v>
      </c>
      <c r="ED4" s="284" t="s">
        <v>471</v>
      </c>
      <c r="EE4" s="284" t="s">
        <v>471</v>
      </c>
      <c r="EF4" s="284" t="s">
        <v>478</v>
      </c>
      <c r="EG4" s="284"/>
      <c r="EH4" s="286"/>
      <c r="EI4" s="286"/>
      <c r="EJ4" s="286"/>
      <c r="EK4" s="286"/>
      <c r="EL4" s="286"/>
      <c r="EM4" s="286"/>
    </row>
    <row r="5" spans="1:143" s="109" customFormat="1" ht="15" customHeight="1" x14ac:dyDescent="0.25">
      <c r="A5" s="282"/>
      <c r="B5" s="284"/>
      <c r="C5" s="284" t="s">
        <v>358</v>
      </c>
      <c r="D5" s="284" t="s">
        <v>358</v>
      </c>
      <c r="E5" s="284" t="s">
        <v>359</v>
      </c>
      <c r="F5" s="284" t="s">
        <v>359</v>
      </c>
      <c r="G5" s="284" t="s">
        <v>360</v>
      </c>
      <c r="H5" s="284" t="s">
        <v>360</v>
      </c>
      <c r="I5" s="284" t="s">
        <v>361</v>
      </c>
      <c r="J5" s="284" t="s">
        <v>362</v>
      </c>
      <c r="K5" s="284" t="s">
        <v>362</v>
      </c>
      <c r="L5" s="284" t="s">
        <v>363</v>
      </c>
      <c r="M5" s="284" t="s">
        <v>363</v>
      </c>
      <c r="N5" s="284" t="s">
        <v>364</v>
      </c>
      <c r="O5" s="284" t="s">
        <v>364</v>
      </c>
      <c r="P5" s="284" t="s">
        <v>365</v>
      </c>
      <c r="Q5" s="284" t="s">
        <v>366</v>
      </c>
      <c r="R5" s="284" t="s">
        <v>367</v>
      </c>
      <c r="S5" s="284" t="s">
        <v>368</v>
      </c>
      <c r="T5" s="284" t="s">
        <v>370</v>
      </c>
      <c r="U5" s="284" t="s">
        <v>371</v>
      </c>
      <c r="V5" s="284" t="s">
        <v>372</v>
      </c>
      <c r="W5" s="284" t="s">
        <v>373</v>
      </c>
      <c r="X5" s="284" t="s">
        <v>374</v>
      </c>
      <c r="Y5" s="284" t="s">
        <v>375</v>
      </c>
      <c r="Z5" s="284" t="s">
        <v>376</v>
      </c>
      <c r="AA5" s="284" t="s">
        <v>377</v>
      </c>
      <c r="AB5" s="284" t="s">
        <v>378</v>
      </c>
      <c r="AC5" s="284" t="s">
        <v>379</v>
      </c>
      <c r="AD5" s="284" t="s">
        <v>380</v>
      </c>
      <c r="AE5" s="284" t="s">
        <v>381</v>
      </c>
      <c r="AF5" s="284" t="s">
        <v>382</v>
      </c>
      <c r="AG5" s="284" t="s">
        <v>383</v>
      </c>
      <c r="AH5" s="284" t="s">
        <v>384</v>
      </c>
      <c r="AI5" s="284" t="s">
        <v>385</v>
      </c>
      <c r="AJ5" s="284" t="s">
        <v>386</v>
      </c>
      <c r="AK5" s="284" t="s">
        <v>387</v>
      </c>
      <c r="AL5" s="284" t="s">
        <v>388</v>
      </c>
      <c r="AM5" s="284" t="s">
        <v>389</v>
      </c>
      <c r="AN5" s="284" t="s">
        <v>390</v>
      </c>
      <c r="AO5" s="284" t="s">
        <v>391</v>
      </c>
      <c r="AP5" s="284" t="s">
        <v>356</v>
      </c>
      <c r="AQ5" s="284" t="s">
        <v>986</v>
      </c>
      <c r="AR5" s="284" t="s">
        <v>369</v>
      </c>
      <c r="AS5" s="284" t="s">
        <v>392</v>
      </c>
      <c r="AT5" s="284" t="s">
        <v>393</v>
      </c>
      <c r="AU5" s="284" t="s">
        <v>394</v>
      </c>
      <c r="AV5" s="284" t="s">
        <v>395</v>
      </c>
      <c r="AW5" s="284" t="s">
        <v>396</v>
      </c>
      <c r="AX5" s="284" t="s">
        <v>397</v>
      </c>
      <c r="AY5" s="284" t="s">
        <v>398</v>
      </c>
      <c r="AZ5" s="284" t="s">
        <v>399</v>
      </c>
      <c r="BA5" s="284" t="s">
        <v>400</v>
      </c>
      <c r="BB5" s="284" t="s">
        <v>401</v>
      </c>
      <c r="BC5" s="284" t="s">
        <v>402</v>
      </c>
      <c r="BD5" s="284" t="s">
        <v>402</v>
      </c>
      <c r="BE5" s="284" t="s">
        <v>403</v>
      </c>
      <c r="BF5" s="284" t="s">
        <v>404</v>
      </c>
      <c r="BG5" s="284" t="s">
        <v>405</v>
      </c>
      <c r="BH5" s="284" t="s">
        <v>406</v>
      </c>
      <c r="BI5" s="284" t="s">
        <v>407</v>
      </c>
      <c r="BJ5" s="284" t="s">
        <v>408</v>
      </c>
      <c r="BK5" s="284" t="s">
        <v>409</v>
      </c>
      <c r="BL5" s="284" t="s">
        <v>410</v>
      </c>
      <c r="BM5" s="284" t="s">
        <v>411</v>
      </c>
      <c r="BN5" s="284" t="s">
        <v>412</v>
      </c>
      <c r="BO5" s="284" t="s">
        <v>413</v>
      </c>
      <c r="BP5" s="284" t="s">
        <v>414</v>
      </c>
      <c r="BQ5" s="284" t="s">
        <v>415</v>
      </c>
      <c r="BR5" s="284" t="s">
        <v>416</v>
      </c>
      <c r="BS5" s="284" t="s">
        <v>417</v>
      </c>
      <c r="BT5" s="284" t="s">
        <v>418</v>
      </c>
      <c r="BU5" s="284" t="s">
        <v>419</v>
      </c>
      <c r="BV5" s="284" t="s">
        <v>420</v>
      </c>
      <c r="BW5" s="284" t="s">
        <v>421</v>
      </c>
      <c r="BX5" s="284" t="s">
        <v>422</v>
      </c>
      <c r="BY5" s="284" t="s">
        <v>423</v>
      </c>
      <c r="BZ5" s="284" t="s">
        <v>424</v>
      </c>
      <c r="CA5" s="284" t="s">
        <v>425</v>
      </c>
      <c r="CB5" s="284" t="s">
        <v>426</v>
      </c>
      <c r="CC5" s="284" t="s">
        <v>427</v>
      </c>
      <c r="CD5" s="284" t="s">
        <v>428</v>
      </c>
      <c r="CE5" s="284" t="s">
        <v>429</v>
      </c>
      <c r="CF5" s="284" t="s">
        <v>430</v>
      </c>
      <c r="CG5" s="284" t="s">
        <v>431</v>
      </c>
      <c r="CH5" s="284" t="s">
        <v>432</v>
      </c>
      <c r="CI5" s="284" t="s">
        <v>433</v>
      </c>
      <c r="CJ5" s="284" t="s">
        <v>434</v>
      </c>
      <c r="CK5" s="284" t="s">
        <v>435</v>
      </c>
      <c r="CL5" s="284" t="s">
        <v>436</v>
      </c>
      <c r="CM5" s="284" t="s">
        <v>437</v>
      </c>
      <c r="CN5" s="284" t="s">
        <v>438</v>
      </c>
      <c r="CO5" s="284" t="s">
        <v>439</v>
      </c>
      <c r="CP5" s="284" t="s">
        <v>440</v>
      </c>
      <c r="CQ5" s="284" t="s">
        <v>441</v>
      </c>
      <c r="CR5" s="284" t="s">
        <v>442</v>
      </c>
      <c r="CS5" s="284" t="s">
        <v>443</v>
      </c>
      <c r="CT5" s="284" t="s">
        <v>444</v>
      </c>
      <c r="CU5" s="284" t="s">
        <v>445</v>
      </c>
      <c r="CV5" s="284" t="s">
        <v>446</v>
      </c>
      <c r="CW5" s="284" t="s">
        <v>447</v>
      </c>
      <c r="CX5" s="284" t="s">
        <v>448</v>
      </c>
      <c r="CY5" s="284" t="s">
        <v>449</v>
      </c>
      <c r="CZ5" s="284" t="s">
        <v>450</v>
      </c>
      <c r="DA5" s="284" t="s">
        <v>451</v>
      </c>
      <c r="DB5" s="284" t="s">
        <v>452</v>
      </c>
      <c r="DC5" s="284" t="s">
        <v>453</v>
      </c>
      <c r="DD5" s="284" t="s">
        <v>454</v>
      </c>
      <c r="DE5" s="284" t="s">
        <v>455</v>
      </c>
      <c r="DF5" s="284" t="s">
        <v>456</v>
      </c>
      <c r="DG5" s="284" t="s">
        <v>457</v>
      </c>
      <c r="DH5" s="284" t="s">
        <v>458</v>
      </c>
      <c r="DI5" s="284" t="s">
        <v>459</v>
      </c>
      <c r="DJ5" s="284" t="s">
        <v>460</v>
      </c>
      <c r="DK5" s="284" t="s">
        <v>461</v>
      </c>
      <c r="DL5" s="284" t="s">
        <v>462</v>
      </c>
      <c r="DM5" s="284" t="s">
        <v>463</v>
      </c>
      <c r="DN5" s="284" t="s">
        <v>464</v>
      </c>
      <c r="DO5" s="284" t="s">
        <v>465</v>
      </c>
      <c r="DP5" s="284" t="s">
        <v>466</v>
      </c>
      <c r="DQ5" s="284" t="s">
        <v>467</v>
      </c>
      <c r="DR5" s="284" t="s">
        <v>468</v>
      </c>
      <c r="DS5" s="284" t="s">
        <v>469</v>
      </c>
      <c r="DT5" s="284" t="s">
        <v>469</v>
      </c>
      <c r="DU5" s="284" t="s">
        <v>469</v>
      </c>
      <c r="DV5" s="284" t="s">
        <v>470</v>
      </c>
      <c r="DW5" s="284" t="s">
        <v>470</v>
      </c>
      <c r="DX5" s="284" t="s">
        <v>472</v>
      </c>
      <c r="DY5" s="284" t="s">
        <v>473</v>
      </c>
      <c r="DZ5" s="284" t="s">
        <v>474</v>
      </c>
      <c r="EA5" s="284" t="s">
        <v>475</v>
      </c>
      <c r="EB5" s="284" t="s">
        <v>476</v>
      </c>
      <c r="EC5" s="284" t="s">
        <v>477</v>
      </c>
      <c r="ED5" s="284" t="s">
        <v>471</v>
      </c>
      <c r="EE5" s="284" t="s">
        <v>471</v>
      </c>
      <c r="EF5" s="284" t="s">
        <v>478</v>
      </c>
      <c r="EG5" s="284"/>
      <c r="EH5" s="286" t="s">
        <v>1032</v>
      </c>
      <c r="EI5" s="286" t="s">
        <v>128</v>
      </c>
      <c r="EJ5" s="286" t="s">
        <v>57</v>
      </c>
      <c r="EK5" s="286"/>
      <c r="EL5" s="286"/>
      <c r="EM5" s="286"/>
    </row>
    <row r="6" spans="1:143" s="109" customFormat="1" ht="15" customHeight="1" x14ac:dyDescent="0.25">
      <c r="A6" s="282"/>
      <c r="B6" s="284"/>
      <c r="C6" s="284" t="s">
        <v>358</v>
      </c>
      <c r="D6" s="284" t="s">
        <v>358</v>
      </c>
      <c r="E6" s="284" t="s">
        <v>359</v>
      </c>
      <c r="F6" s="284" t="s">
        <v>359</v>
      </c>
      <c r="G6" s="284" t="s">
        <v>360</v>
      </c>
      <c r="H6" s="284" t="s">
        <v>360</v>
      </c>
      <c r="I6" s="284" t="s">
        <v>361</v>
      </c>
      <c r="J6" s="284" t="s">
        <v>362</v>
      </c>
      <c r="K6" s="284" t="s">
        <v>362</v>
      </c>
      <c r="L6" s="284" t="s">
        <v>363</v>
      </c>
      <c r="M6" s="284" t="s">
        <v>363</v>
      </c>
      <c r="N6" s="284" t="s">
        <v>364</v>
      </c>
      <c r="O6" s="284" t="s">
        <v>364</v>
      </c>
      <c r="P6" s="284" t="s">
        <v>365</v>
      </c>
      <c r="Q6" s="284" t="s">
        <v>366</v>
      </c>
      <c r="R6" s="284" t="s">
        <v>367</v>
      </c>
      <c r="S6" s="284" t="s">
        <v>368</v>
      </c>
      <c r="T6" s="284" t="s">
        <v>370</v>
      </c>
      <c r="U6" s="284" t="s">
        <v>371</v>
      </c>
      <c r="V6" s="284" t="s">
        <v>372</v>
      </c>
      <c r="W6" s="284" t="s">
        <v>373</v>
      </c>
      <c r="X6" s="284" t="s">
        <v>374</v>
      </c>
      <c r="Y6" s="284" t="s">
        <v>375</v>
      </c>
      <c r="Z6" s="284" t="s">
        <v>376</v>
      </c>
      <c r="AA6" s="284" t="s">
        <v>377</v>
      </c>
      <c r="AB6" s="284" t="s">
        <v>378</v>
      </c>
      <c r="AC6" s="284" t="s">
        <v>379</v>
      </c>
      <c r="AD6" s="284" t="s">
        <v>380</v>
      </c>
      <c r="AE6" s="284" t="s">
        <v>381</v>
      </c>
      <c r="AF6" s="284" t="s">
        <v>382</v>
      </c>
      <c r="AG6" s="284" t="s">
        <v>383</v>
      </c>
      <c r="AH6" s="284" t="s">
        <v>384</v>
      </c>
      <c r="AI6" s="284" t="s">
        <v>385</v>
      </c>
      <c r="AJ6" s="284" t="s">
        <v>386</v>
      </c>
      <c r="AK6" s="284" t="s">
        <v>387</v>
      </c>
      <c r="AL6" s="284" t="s">
        <v>388</v>
      </c>
      <c r="AM6" s="284" t="s">
        <v>389</v>
      </c>
      <c r="AN6" s="284" t="s">
        <v>390</v>
      </c>
      <c r="AO6" s="284" t="s">
        <v>391</v>
      </c>
      <c r="AP6" s="284" t="s">
        <v>356</v>
      </c>
      <c r="AQ6" s="284" t="s">
        <v>986</v>
      </c>
      <c r="AR6" s="284" t="s">
        <v>369</v>
      </c>
      <c r="AS6" s="284" t="s">
        <v>392</v>
      </c>
      <c r="AT6" s="284" t="s">
        <v>393</v>
      </c>
      <c r="AU6" s="284" t="s">
        <v>394</v>
      </c>
      <c r="AV6" s="284" t="s">
        <v>395</v>
      </c>
      <c r="AW6" s="284" t="s">
        <v>396</v>
      </c>
      <c r="AX6" s="284" t="s">
        <v>397</v>
      </c>
      <c r="AY6" s="284" t="s">
        <v>398</v>
      </c>
      <c r="AZ6" s="284" t="s">
        <v>399</v>
      </c>
      <c r="BA6" s="284" t="s">
        <v>400</v>
      </c>
      <c r="BB6" s="284" t="s">
        <v>401</v>
      </c>
      <c r="BC6" s="284" t="s">
        <v>402</v>
      </c>
      <c r="BD6" s="284" t="s">
        <v>402</v>
      </c>
      <c r="BE6" s="284" t="s">
        <v>403</v>
      </c>
      <c r="BF6" s="284" t="s">
        <v>404</v>
      </c>
      <c r="BG6" s="284" t="s">
        <v>405</v>
      </c>
      <c r="BH6" s="284" t="s">
        <v>406</v>
      </c>
      <c r="BI6" s="284" t="s">
        <v>407</v>
      </c>
      <c r="BJ6" s="284" t="s">
        <v>408</v>
      </c>
      <c r="BK6" s="284" t="s">
        <v>409</v>
      </c>
      <c r="BL6" s="284" t="s">
        <v>410</v>
      </c>
      <c r="BM6" s="284" t="s">
        <v>411</v>
      </c>
      <c r="BN6" s="284" t="s">
        <v>412</v>
      </c>
      <c r="BO6" s="284" t="s">
        <v>413</v>
      </c>
      <c r="BP6" s="284" t="s">
        <v>414</v>
      </c>
      <c r="BQ6" s="284" t="s">
        <v>415</v>
      </c>
      <c r="BR6" s="284" t="s">
        <v>416</v>
      </c>
      <c r="BS6" s="284" t="s">
        <v>417</v>
      </c>
      <c r="BT6" s="284" t="s">
        <v>418</v>
      </c>
      <c r="BU6" s="284" t="s">
        <v>419</v>
      </c>
      <c r="BV6" s="284" t="s">
        <v>420</v>
      </c>
      <c r="BW6" s="284" t="s">
        <v>421</v>
      </c>
      <c r="BX6" s="284" t="s">
        <v>422</v>
      </c>
      <c r="BY6" s="284" t="s">
        <v>423</v>
      </c>
      <c r="BZ6" s="284" t="s">
        <v>424</v>
      </c>
      <c r="CA6" s="284" t="s">
        <v>425</v>
      </c>
      <c r="CB6" s="284" t="s">
        <v>426</v>
      </c>
      <c r="CC6" s="284" t="s">
        <v>427</v>
      </c>
      <c r="CD6" s="284" t="s">
        <v>428</v>
      </c>
      <c r="CE6" s="284" t="s">
        <v>429</v>
      </c>
      <c r="CF6" s="284" t="s">
        <v>430</v>
      </c>
      <c r="CG6" s="284" t="s">
        <v>431</v>
      </c>
      <c r="CH6" s="284" t="s">
        <v>432</v>
      </c>
      <c r="CI6" s="284" t="s">
        <v>433</v>
      </c>
      <c r="CJ6" s="284" t="s">
        <v>434</v>
      </c>
      <c r="CK6" s="284" t="s">
        <v>435</v>
      </c>
      <c r="CL6" s="284" t="s">
        <v>436</v>
      </c>
      <c r="CM6" s="284" t="s">
        <v>437</v>
      </c>
      <c r="CN6" s="284" t="s">
        <v>438</v>
      </c>
      <c r="CO6" s="284" t="s">
        <v>439</v>
      </c>
      <c r="CP6" s="284" t="s">
        <v>440</v>
      </c>
      <c r="CQ6" s="284" t="s">
        <v>441</v>
      </c>
      <c r="CR6" s="284" t="s">
        <v>442</v>
      </c>
      <c r="CS6" s="284" t="s">
        <v>443</v>
      </c>
      <c r="CT6" s="284" t="s">
        <v>444</v>
      </c>
      <c r="CU6" s="284" t="s">
        <v>445</v>
      </c>
      <c r="CV6" s="284" t="s">
        <v>446</v>
      </c>
      <c r="CW6" s="284" t="s">
        <v>447</v>
      </c>
      <c r="CX6" s="284" t="s">
        <v>448</v>
      </c>
      <c r="CY6" s="284" t="s">
        <v>449</v>
      </c>
      <c r="CZ6" s="284" t="s">
        <v>450</v>
      </c>
      <c r="DA6" s="284" t="s">
        <v>451</v>
      </c>
      <c r="DB6" s="284" t="s">
        <v>452</v>
      </c>
      <c r="DC6" s="284" t="s">
        <v>453</v>
      </c>
      <c r="DD6" s="284" t="s">
        <v>454</v>
      </c>
      <c r="DE6" s="284" t="s">
        <v>455</v>
      </c>
      <c r="DF6" s="284" t="s">
        <v>456</v>
      </c>
      <c r="DG6" s="284" t="s">
        <v>457</v>
      </c>
      <c r="DH6" s="284" t="s">
        <v>458</v>
      </c>
      <c r="DI6" s="284" t="s">
        <v>459</v>
      </c>
      <c r="DJ6" s="284" t="s">
        <v>460</v>
      </c>
      <c r="DK6" s="284" t="s">
        <v>461</v>
      </c>
      <c r="DL6" s="284" t="s">
        <v>462</v>
      </c>
      <c r="DM6" s="284" t="s">
        <v>463</v>
      </c>
      <c r="DN6" s="284" t="s">
        <v>464</v>
      </c>
      <c r="DO6" s="284" t="s">
        <v>465</v>
      </c>
      <c r="DP6" s="284" t="s">
        <v>466</v>
      </c>
      <c r="DQ6" s="284" t="s">
        <v>467</v>
      </c>
      <c r="DR6" s="284" t="s">
        <v>468</v>
      </c>
      <c r="DS6" s="284" t="s">
        <v>469</v>
      </c>
      <c r="DT6" s="284" t="s">
        <v>469</v>
      </c>
      <c r="DU6" s="284" t="s">
        <v>469</v>
      </c>
      <c r="DV6" s="284" t="s">
        <v>470</v>
      </c>
      <c r="DW6" s="284" t="s">
        <v>470</v>
      </c>
      <c r="DX6" s="284" t="s">
        <v>472</v>
      </c>
      <c r="DY6" s="284" t="s">
        <v>473</v>
      </c>
      <c r="DZ6" s="284" t="s">
        <v>474</v>
      </c>
      <c r="EA6" s="284" t="s">
        <v>475</v>
      </c>
      <c r="EB6" s="284" t="s">
        <v>476</v>
      </c>
      <c r="EC6" s="284" t="s">
        <v>477</v>
      </c>
      <c r="ED6" s="284" t="s">
        <v>471</v>
      </c>
      <c r="EE6" s="284" t="s">
        <v>471</v>
      </c>
      <c r="EF6" s="284" t="s">
        <v>478</v>
      </c>
      <c r="EG6" s="284"/>
      <c r="EH6" s="286"/>
      <c r="EI6" s="286"/>
      <c r="EJ6" s="286"/>
      <c r="EK6" s="286"/>
      <c r="EL6" s="286"/>
      <c r="EM6" s="286"/>
    </row>
    <row r="7" spans="1:143" s="109" customFormat="1" ht="15" customHeight="1" x14ac:dyDescent="0.25">
      <c r="A7" s="282"/>
      <c r="B7" s="284"/>
      <c r="C7" s="284" t="s">
        <v>358</v>
      </c>
      <c r="D7" s="284" t="s">
        <v>358</v>
      </c>
      <c r="E7" s="284" t="s">
        <v>359</v>
      </c>
      <c r="F7" s="284" t="s">
        <v>359</v>
      </c>
      <c r="G7" s="284" t="s">
        <v>360</v>
      </c>
      <c r="H7" s="284" t="s">
        <v>360</v>
      </c>
      <c r="I7" s="284" t="s">
        <v>361</v>
      </c>
      <c r="J7" s="284" t="s">
        <v>362</v>
      </c>
      <c r="K7" s="284" t="s">
        <v>362</v>
      </c>
      <c r="L7" s="284" t="s">
        <v>363</v>
      </c>
      <c r="M7" s="284" t="s">
        <v>363</v>
      </c>
      <c r="N7" s="284" t="s">
        <v>364</v>
      </c>
      <c r="O7" s="284" t="s">
        <v>364</v>
      </c>
      <c r="P7" s="284" t="s">
        <v>365</v>
      </c>
      <c r="Q7" s="284" t="s">
        <v>366</v>
      </c>
      <c r="R7" s="284" t="s">
        <v>367</v>
      </c>
      <c r="S7" s="284" t="s">
        <v>368</v>
      </c>
      <c r="T7" s="284" t="s">
        <v>370</v>
      </c>
      <c r="U7" s="284" t="s">
        <v>371</v>
      </c>
      <c r="V7" s="284" t="s">
        <v>372</v>
      </c>
      <c r="W7" s="284" t="s">
        <v>373</v>
      </c>
      <c r="X7" s="284" t="s">
        <v>374</v>
      </c>
      <c r="Y7" s="284" t="s">
        <v>375</v>
      </c>
      <c r="Z7" s="284" t="s">
        <v>376</v>
      </c>
      <c r="AA7" s="284" t="s">
        <v>377</v>
      </c>
      <c r="AB7" s="284" t="s">
        <v>378</v>
      </c>
      <c r="AC7" s="284" t="s">
        <v>379</v>
      </c>
      <c r="AD7" s="284" t="s">
        <v>380</v>
      </c>
      <c r="AE7" s="284" t="s">
        <v>381</v>
      </c>
      <c r="AF7" s="284" t="s">
        <v>382</v>
      </c>
      <c r="AG7" s="284" t="s">
        <v>383</v>
      </c>
      <c r="AH7" s="284" t="s">
        <v>384</v>
      </c>
      <c r="AI7" s="284" t="s">
        <v>385</v>
      </c>
      <c r="AJ7" s="284" t="s">
        <v>386</v>
      </c>
      <c r="AK7" s="284" t="s">
        <v>387</v>
      </c>
      <c r="AL7" s="284" t="s">
        <v>388</v>
      </c>
      <c r="AM7" s="284" t="s">
        <v>389</v>
      </c>
      <c r="AN7" s="284" t="s">
        <v>390</v>
      </c>
      <c r="AO7" s="284" t="s">
        <v>391</v>
      </c>
      <c r="AP7" s="284" t="s">
        <v>356</v>
      </c>
      <c r="AQ7" s="284" t="s">
        <v>986</v>
      </c>
      <c r="AR7" s="284" t="s">
        <v>369</v>
      </c>
      <c r="AS7" s="284" t="s">
        <v>392</v>
      </c>
      <c r="AT7" s="284" t="s">
        <v>393</v>
      </c>
      <c r="AU7" s="284" t="s">
        <v>394</v>
      </c>
      <c r="AV7" s="284" t="s">
        <v>395</v>
      </c>
      <c r="AW7" s="284" t="s">
        <v>396</v>
      </c>
      <c r="AX7" s="284" t="s">
        <v>397</v>
      </c>
      <c r="AY7" s="284" t="s">
        <v>398</v>
      </c>
      <c r="AZ7" s="284" t="s">
        <v>399</v>
      </c>
      <c r="BA7" s="284" t="s">
        <v>400</v>
      </c>
      <c r="BB7" s="284" t="s">
        <v>401</v>
      </c>
      <c r="BC7" s="284" t="s">
        <v>402</v>
      </c>
      <c r="BD7" s="284" t="s">
        <v>402</v>
      </c>
      <c r="BE7" s="284" t="s">
        <v>403</v>
      </c>
      <c r="BF7" s="284" t="s">
        <v>404</v>
      </c>
      <c r="BG7" s="284" t="s">
        <v>405</v>
      </c>
      <c r="BH7" s="284" t="s">
        <v>406</v>
      </c>
      <c r="BI7" s="284" t="s">
        <v>407</v>
      </c>
      <c r="BJ7" s="284" t="s">
        <v>408</v>
      </c>
      <c r="BK7" s="284" t="s">
        <v>409</v>
      </c>
      <c r="BL7" s="284" t="s">
        <v>410</v>
      </c>
      <c r="BM7" s="284" t="s">
        <v>411</v>
      </c>
      <c r="BN7" s="284" t="s">
        <v>412</v>
      </c>
      <c r="BO7" s="284" t="s">
        <v>413</v>
      </c>
      <c r="BP7" s="284" t="s">
        <v>414</v>
      </c>
      <c r="BQ7" s="284" t="s">
        <v>415</v>
      </c>
      <c r="BR7" s="284" t="s">
        <v>416</v>
      </c>
      <c r="BS7" s="284" t="s">
        <v>417</v>
      </c>
      <c r="BT7" s="284" t="s">
        <v>418</v>
      </c>
      <c r="BU7" s="284" t="s">
        <v>419</v>
      </c>
      <c r="BV7" s="284" t="s">
        <v>420</v>
      </c>
      <c r="BW7" s="284" t="s">
        <v>421</v>
      </c>
      <c r="BX7" s="284" t="s">
        <v>422</v>
      </c>
      <c r="BY7" s="284" t="s">
        <v>423</v>
      </c>
      <c r="BZ7" s="284" t="s">
        <v>424</v>
      </c>
      <c r="CA7" s="284" t="s">
        <v>425</v>
      </c>
      <c r="CB7" s="284" t="s">
        <v>426</v>
      </c>
      <c r="CC7" s="284" t="s">
        <v>427</v>
      </c>
      <c r="CD7" s="284" t="s">
        <v>428</v>
      </c>
      <c r="CE7" s="284" t="s">
        <v>429</v>
      </c>
      <c r="CF7" s="284" t="s">
        <v>430</v>
      </c>
      <c r="CG7" s="284" t="s">
        <v>431</v>
      </c>
      <c r="CH7" s="284" t="s">
        <v>432</v>
      </c>
      <c r="CI7" s="284" t="s">
        <v>433</v>
      </c>
      <c r="CJ7" s="284" t="s">
        <v>434</v>
      </c>
      <c r="CK7" s="284" t="s">
        <v>435</v>
      </c>
      <c r="CL7" s="284" t="s">
        <v>436</v>
      </c>
      <c r="CM7" s="284" t="s">
        <v>437</v>
      </c>
      <c r="CN7" s="284" t="s">
        <v>438</v>
      </c>
      <c r="CO7" s="284" t="s">
        <v>439</v>
      </c>
      <c r="CP7" s="284" t="s">
        <v>440</v>
      </c>
      <c r="CQ7" s="284" t="s">
        <v>441</v>
      </c>
      <c r="CR7" s="284" t="s">
        <v>442</v>
      </c>
      <c r="CS7" s="284" t="s">
        <v>443</v>
      </c>
      <c r="CT7" s="284" t="s">
        <v>444</v>
      </c>
      <c r="CU7" s="284" t="s">
        <v>445</v>
      </c>
      <c r="CV7" s="284" t="s">
        <v>446</v>
      </c>
      <c r="CW7" s="284" t="s">
        <v>447</v>
      </c>
      <c r="CX7" s="284" t="s">
        <v>448</v>
      </c>
      <c r="CY7" s="284" t="s">
        <v>449</v>
      </c>
      <c r="CZ7" s="284" t="s">
        <v>450</v>
      </c>
      <c r="DA7" s="284" t="s">
        <v>451</v>
      </c>
      <c r="DB7" s="284" t="s">
        <v>452</v>
      </c>
      <c r="DC7" s="284" t="s">
        <v>453</v>
      </c>
      <c r="DD7" s="284" t="s">
        <v>454</v>
      </c>
      <c r="DE7" s="284" t="s">
        <v>455</v>
      </c>
      <c r="DF7" s="284" t="s">
        <v>456</v>
      </c>
      <c r="DG7" s="284" t="s">
        <v>457</v>
      </c>
      <c r="DH7" s="284" t="s">
        <v>458</v>
      </c>
      <c r="DI7" s="284" t="s">
        <v>459</v>
      </c>
      <c r="DJ7" s="284" t="s">
        <v>460</v>
      </c>
      <c r="DK7" s="284" t="s">
        <v>461</v>
      </c>
      <c r="DL7" s="284" t="s">
        <v>462</v>
      </c>
      <c r="DM7" s="284" t="s">
        <v>463</v>
      </c>
      <c r="DN7" s="284" t="s">
        <v>464</v>
      </c>
      <c r="DO7" s="284" t="s">
        <v>465</v>
      </c>
      <c r="DP7" s="284" t="s">
        <v>466</v>
      </c>
      <c r="DQ7" s="284" t="s">
        <v>467</v>
      </c>
      <c r="DR7" s="284" t="s">
        <v>468</v>
      </c>
      <c r="DS7" s="284" t="s">
        <v>469</v>
      </c>
      <c r="DT7" s="284" t="s">
        <v>469</v>
      </c>
      <c r="DU7" s="284" t="s">
        <v>469</v>
      </c>
      <c r="DV7" s="284" t="s">
        <v>470</v>
      </c>
      <c r="DW7" s="284" t="s">
        <v>470</v>
      </c>
      <c r="DX7" s="284" t="s">
        <v>472</v>
      </c>
      <c r="DY7" s="284" t="s">
        <v>473</v>
      </c>
      <c r="DZ7" s="284" t="s">
        <v>474</v>
      </c>
      <c r="EA7" s="284" t="s">
        <v>475</v>
      </c>
      <c r="EB7" s="284" t="s">
        <v>476</v>
      </c>
      <c r="EC7" s="284" t="s">
        <v>477</v>
      </c>
      <c r="ED7" s="284" t="s">
        <v>471</v>
      </c>
      <c r="EE7" s="284" t="s">
        <v>471</v>
      </c>
      <c r="EF7" s="284" t="s">
        <v>478</v>
      </c>
      <c r="EG7" s="284"/>
      <c r="EH7" s="286"/>
      <c r="EI7" s="286"/>
      <c r="EJ7" s="286"/>
      <c r="EK7" s="286"/>
      <c r="EL7" s="286"/>
      <c r="EM7" s="286"/>
    </row>
    <row r="8" spans="1:143" s="109" customFormat="1" ht="15" customHeight="1" x14ac:dyDescent="0.25">
      <c r="A8" s="282"/>
      <c r="B8" s="284"/>
      <c r="C8" s="284" t="s">
        <v>358</v>
      </c>
      <c r="D8" s="284" t="s">
        <v>358</v>
      </c>
      <c r="E8" s="284" t="s">
        <v>359</v>
      </c>
      <c r="F8" s="284" t="s">
        <v>359</v>
      </c>
      <c r="G8" s="284" t="s">
        <v>360</v>
      </c>
      <c r="H8" s="284" t="s">
        <v>360</v>
      </c>
      <c r="I8" s="284" t="s">
        <v>361</v>
      </c>
      <c r="J8" s="284" t="s">
        <v>362</v>
      </c>
      <c r="K8" s="284" t="s">
        <v>362</v>
      </c>
      <c r="L8" s="284" t="s">
        <v>363</v>
      </c>
      <c r="M8" s="284" t="s">
        <v>363</v>
      </c>
      <c r="N8" s="284" t="s">
        <v>364</v>
      </c>
      <c r="O8" s="284" t="s">
        <v>364</v>
      </c>
      <c r="P8" s="284" t="s">
        <v>365</v>
      </c>
      <c r="Q8" s="284" t="s">
        <v>366</v>
      </c>
      <c r="R8" s="284" t="s">
        <v>367</v>
      </c>
      <c r="S8" s="284" t="s">
        <v>368</v>
      </c>
      <c r="T8" s="284" t="s">
        <v>370</v>
      </c>
      <c r="U8" s="284" t="s">
        <v>371</v>
      </c>
      <c r="V8" s="284" t="s">
        <v>372</v>
      </c>
      <c r="W8" s="284" t="s">
        <v>373</v>
      </c>
      <c r="X8" s="284" t="s">
        <v>374</v>
      </c>
      <c r="Y8" s="284" t="s">
        <v>375</v>
      </c>
      <c r="Z8" s="284" t="s">
        <v>376</v>
      </c>
      <c r="AA8" s="284" t="s">
        <v>377</v>
      </c>
      <c r="AB8" s="284" t="s">
        <v>378</v>
      </c>
      <c r="AC8" s="284" t="s">
        <v>379</v>
      </c>
      <c r="AD8" s="284" t="s">
        <v>380</v>
      </c>
      <c r="AE8" s="284" t="s">
        <v>381</v>
      </c>
      <c r="AF8" s="284" t="s">
        <v>382</v>
      </c>
      <c r="AG8" s="284" t="s">
        <v>383</v>
      </c>
      <c r="AH8" s="284" t="s">
        <v>384</v>
      </c>
      <c r="AI8" s="284" t="s">
        <v>385</v>
      </c>
      <c r="AJ8" s="284" t="s">
        <v>386</v>
      </c>
      <c r="AK8" s="284" t="s">
        <v>387</v>
      </c>
      <c r="AL8" s="284" t="s">
        <v>388</v>
      </c>
      <c r="AM8" s="284" t="s">
        <v>389</v>
      </c>
      <c r="AN8" s="284" t="s">
        <v>390</v>
      </c>
      <c r="AO8" s="284" t="s">
        <v>391</v>
      </c>
      <c r="AP8" s="284" t="s">
        <v>356</v>
      </c>
      <c r="AQ8" s="284" t="s">
        <v>986</v>
      </c>
      <c r="AR8" s="284" t="s">
        <v>369</v>
      </c>
      <c r="AS8" s="284" t="s">
        <v>392</v>
      </c>
      <c r="AT8" s="284" t="s">
        <v>393</v>
      </c>
      <c r="AU8" s="284" t="s">
        <v>394</v>
      </c>
      <c r="AV8" s="284" t="s">
        <v>395</v>
      </c>
      <c r="AW8" s="284" t="s">
        <v>396</v>
      </c>
      <c r="AX8" s="284" t="s">
        <v>397</v>
      </c>
      <c r="AY8" s="284" t="s">
        <v>398</v>
      </c>
      <c r="AZ8" s="284" t="s">
        <v>399</v>
      </c>
      <c r="BA8" s="284" t="s">
        <v>400</v>
      </c>
      <c r="BB8" s="284" t="s">
        <v>401</v>
      </c>
      <c r="BC8" s="284" t="s">
        <v>402</v>
      </c>
      <c r="BD8" s="284" t="s">
        <v>402</v>
      </c>
      <c r="BE8" s="284" t="s">
        <v>403</v>
      </c>
      <c r="BF8" s="284" t="s">
        <v>404</v>
      </c>
      <c r="BG8" s="284" t="s">
        <v>405</v>
      </c>
      <c r="BH8" s="284" t="s">
        <v>406</v>
      </c>
      <c r="BI8" s="284" t="s">
        <v>407</v>
      </c>
      <c r="BJ8" s="284" t="s">
        <v>408</v>
      </c>
      <c r="BK8" s="284" t="s">
        <v>409</v>
      </c>
      <c r="BL8" s="284" t="s">
        <v>410</v>
      </c>
      <c r="BM8" s="284" t="s">
        <v>411</v>
      </c>
      <c r="BN8" s="284" t="s">
        <v>412</v>
      </c>
      <c r="BO8" s="284" t="s">
        <v>413</v>
      </c>
      <c r="BP8" s="284" t="s">
        <v>414</v>
      </c>
      <c r="BQ8" s="284" t="s">
        <v>415</v>
      </c>
      <c r="BR8" s="284" t="s">
        <v>416</v>
      </c>
      <c r="BS8" s="284" t="s">
        <v>417</v>
      </c>
      <c r="BT8" s="284" t="s">
        <v>418</v>
      </c>
      <c r="BU8" s="284" t="s">
        <v>419</v>
      </c>
      <c r="BV8" s="284" t="s">
        <v>420</v>
      </c>
      <c r="BW8" s="284" t="s">
        <v>421</v>
      </c>
      <c r="BX8" s="284" t="s">
        <v>422</v>
      </c>
      <c r="BY8" s="284" t="s">
        <v>423</v>
      </c>
      <c r="BZ8" s="284" t="s">
        <v>424</v>
      </c>
      <c r="CA8" s="284" t="s">
        <v>425</v>
      </c>
      <c r="CB8" s="284" t="s">
        <v>426</v>
      </c>
      <c r="CC8" s="284" t="s">
        <v>427</v>
      </c>
      <c r="CD8" s="284" t="s">
        <v>428</v>
      </c>
      <c r="CE8" s="284" t="s">
        <v>429</v>
      </c>
      <c r="CF8" s="284" t="s">
        <v>430</v>
      </c>
      <c r="CG8" s="284" t="s">
        <v>431</v>
      </c>
      <c r="CH8" s="284" t="s">
        <v>432</v>
      </c>
      <c r="CI8" s="284" t="s">
        <v>433</v>
      </c>
      <c r="CJ8" s="284" t="s">
        <v>434</v>
      </c>
      <c r="CK8" s="284" t="s">
        <v>435</v>
      </c>
      <c r="CL8" s="284" t="s">
        <v>436</v>
      </c>
      <c r="CM8" s="284" t="s">
        <v>437</v>
      </c>
      <c r="CN8" s="284" t="s">
        <v>438</v>
      </c>
      <c r="CO8" s="284" t="s">
        <v>439</v>
      </c>
      <c r="CP8" s="284" t="s">
        <v>440</v>
      </c>
      <c r="CQ8" s="284" t="s">
        <v>441</v>
      </c>
      <c r="CR8" s="284" t="s">
        <v>442</v>
      </c>
      <c r="CS8" s="284" t="s">
        <v>443</v>
      </c>
      <c r="CT8" s="284" t="s">
        <v>444</v>
      </c>
      <c r="CU8" s="284" t="s">
        <v>445</v>
      </c>
      <c r="CV8" s="284" t="s">
        <v>446</v>
      </c>
      <c r="CW8" s="284" t="s">
        <v>447</v>
      </c>
      <c r="CX8" s="284" t="s">
        <v>448</v>
      </c>
      <c r="CY8" s="284" t="s">
        <v>449</v>
      </c>
      <c r="CZ8" s="284" t="s">
        <v>450</v>
      </c>
      <c r="DA8" s="284" t="s">
        <v>451</v>
      </c>
      <c r="DB8" s="284" t="s">
        <v>452</v>
      </c>
      <c r="DC8" s="284" t="s">
        <v>453</v>
      </c>
      <c r="DD8" s="284" t="s">
        <v>454</v>
      </c>
      <c r="DE8" s="284" t="s">
        <v>455</v>
      </c>
      <c r="DF8" s="284" t="s">
        <v>456</v>
      </c>
      <c r="DG8" s="284" t="s">
        <v>457</v>
      </c>
      <c r="DH8" s="284" t="s">
        <v>458</v>
      </c>
      <c r="DI8" s="284" t="s">
        <v>459</v>
      </c>
      <c r="DJ8" s="284" t="s">
        <v>460</v>
      </c>
      <c r="DK8" s="284" t="s">
        <v>461</v>
      </c>
      <c r="DL8" s="284" t="s">
        <v>462</v>
      </c>
      <c r="DM8" s="284" t="s">
        <v>463</v>
      </c>
      <c r="DN8" s="284" t="s">
        <v>464</v>
      </c>
      <c r="DO8" s="284" t="s">
        <v>465</v>
      </c>
      <c r="DP8" s="284" t="s">
        <v>466</v>
      </c>
      <c r="DQ8" s="284" t="s">
        <v>467</v>
      </c>
      <c r="DR8" s="284" t="s">
        <v>468</v>
      </c>
      <c r="DS8" s="284" t="s">
        <v>469</v>
      </c>
      <c r="DT8" s="284" t="s">
        <v>469</v>
      </c>
      <c r="DU8" s="284" t="s">
        <v>469</v>
      </c>
      <c r="DV8" s="284" t="s">
        <v>470</v>
      </c>
      <c r="DW8" s="284" t="s">
        <v>470</v>
      </c>
      <c r="DX8" s="284" t="s">
        <v>472</v>
      </c>
      <c r="DY8" s="284" t="s">
        <v>473</v>
      </c>
      <c r="DZ8" s="284" t="s">
        <v>474</v>
      </c>
      <c r="EA8" s="284" t="s">
        <v>475</v>
      </c>
      <c r="EB8" s="284" t="s">
        <v>476</v>
      </c>
      <c r="EC8" s="284" t="s">
        <v>477</v>
      </c>
      <c r="ED8" s="284" t="s">
        <v>471</v>
      </c>
      <c r="EE8" s="284" t="s">
        <v>471</v>
      </c>
      <c r="EF8" s="284" t="s">
        <v>478</v>
      </c>
      <c r="EG8" s="284"/>
      <c r="EH8" s="286"/>
      <c r="EI8" s="286"/>
      <c r="EJ8" s="286"/>
      <c r="EK8" s="286"/>
      <c r="EL8" s="286"/>
      <c r="EM8" s="286"/>
    </row>
    <row r="9" spans="1:143" s="109" customFormat="1" ht="40.5" customHeight="1" x14ac:dyDescent="0.25">
      <c r="A9" s="282"/>
      <c r="B9" s="285"/>
      <c r="C9" s="285" t="s">
        <v>358</v>
      </c>
      <c r="D9" s="285" t="s">
        <v>358</v>
      </c>
      <c r="E9" s="285" t="s">
        <v>359</v>
      </c>
      <c r="F9" s="285" t="s">
        <v>359</v>
      </c>
      <c r="G9" s="285" t="s">
        <v>360</v>
      </c>
      <c r="H9" s="285" t="s">
        <v>360</v>
      </c>
      <c r="I9" s="285" t="s">
        <v>361</v>
      </c>
      <c r="J9" s="285" t="s">
        <v>362</v>
      </c>
      <c r="K9" s="285" t="s">
        <v>362</v>
      </c>
      <c r="L9" s="285" t="s">
        <v>363</v>
      </c>
      <c r="M9" s="285" t="s">
        <v>363</v>
      </c>
      <c r="N9" s="285" t="s">
        <v>364</v>
      </c>
      <c r="O9" s="285" t="s">
        <v>364</v>
      </c>
      <c r="P9" s="285" t="s">
        <v>365</v>
      </c>
      <c r="Q9" s="285" t="s">
        <v>366</v>
      </c>
      <c r="R9" s="285" t="s">
        <v>367</v>
      </c>
      <c r="S9" s="285" t="s">
        <v>368</v>
      </c>
      <c r="T9" s="285" t="s">
        <v>370</v>
      </c>
      <c r="U9" s="285" t="s">
        <v>371</v>
      </c>
      <c r="V9" s="285" t="s">
        <v>372</v>
      </c>
      <c r="W9" s="285" t="s">
        <v>373</v>
      </c>
      <c r="X9" s="285" t="s">
        <v>374</v>
      </c>
      <c r="Y9" s="285" t="s">
        <v>375</v>
      </c>
      <c r="Z9" s="285" t="s">
        <v>376</v>
      </c>
      <c r="AA9" s="285" t="s">
        <v>377</v>
      </c>
      <c r="AB9" s="285" t="s">
        <v>378</v>
      </c>
      <c r="AC9" s="285" t="s">
        <v>379</v>
      </c>
      <c r="AD9" s="285" t="s">
        <v>380</v>
      </c>
      <c r="AE9" s="285" t="s">
        <v>381</v>
      </c>
      <c r="AF9" s="285" t="s">
        <v>382</v>
      </c>
      <c r="AG9" s="285" t="s">
        <v>383</v>
      </c>
      <c r="AH9" s="285" t="s">
        <v>384</v>
      </c>
      <c r="AI9" s="285" t="s">
        <v>385</v>
      </c>
      <c r="AJ9" s="285" t="s">
        <v>386</v>
      </c>
      <c r="AK9" s="285" t="s">
        <v>387</v>
      </c>
      <c r="AL9" s="285" t="s">
        <v>388</v>
      </c>
      <c r="AM9" s="285" t="s">
        <v>389</v>
      </c>
      <c r="AN9" s="285" t="s">
        <v>390</v>
      </c>
      <c r="AO9" s="285" t="s">
        <v>391</v>
      </c>
      <c r="AP9" s="285" t="s">
        <v>356</v>
      </c>
      <c r="AQ9" s="285" t="s">
        <v>986</v>
      </c>
      <c r="AR9" s="285" t="s">
        <v>369</v>
      </c>
      <c r="AS9" s="285" t="s">
        <v>392</v>
      </c>
      <c r="AT9" s="285" t="s">
        <v>393</v>
      </c>
      <c r="AU9" s="285" t="s">
        <v>394</v>
      </c>
      <c r="AV9" s="285" t="s">
        <v>395</v>
      </c>
      <c r="AW9" s="285" t="s">
        <v>396</v>
      </c>
      <c r="AX9" s="285" t="s">
        <v>397</v>
      </c>
      <c r="AY9" s="285" t="s">
        <v>398</v>
      </c>
      <c r="AZ9" s="285" t="s">
        <v>399</v>
      </c>
      <c r="BA9" s="285" t="s">
        <v>400</v>
      </c>
      <c r="BB9" s="285" t="s">
        <v>401</v>
      </c>
      <c r="BC9" s="285" t="s">
        <v>402</v>
      </c>
      <c r="BD9" s="285" t="s">
        <v>402</v>
      </c>
      <c r="BE9" s="285" t="s">
        <v>403</v>
      </c>
      <c r="BF9" s="285" t="s">
        <v>404</v>
      </c>
      <c r="BG9" s="285" t="s">
        <v>405</v>
      </c>
      <c r="BH9" s="285" t="s">
        <v>406</v>
      </c>
      <c r="BI9" s="285" t="s">
        <v>407</v>
      </c>
      <c r="BJ9" s="285" t="s">
        <v>408</v>
      </c>
      <c r="BK9" s="285" t="s">
        <v>409</v>
      </c>
      <c r="BL9" s="285" t="s">
        <v>410</v>
      </c>
      <c r="BM9" s="285" t="s">
        <v>411</v>
      </c>
      <c r="BN9" s="285" t="s">
        <v>412</v>
      </c>
      <c r="BO9" s="285" t="s">
        <v>413</v>
      </c>
      <c r="BP9" s="285" t="s">
        <v>414</v>
      </c>
      <c r="BQ9" s="285" t="s">
        <v>415</v>
      </c>
      <c r="BR9" s="285" t="s">
        <v>416</v>
      </c>
      <c r="BS9" s="285" t="s">
        <v>417</v>
      </c>
      <c r="BT9" s="285" t="s">
        <v>418</v>
      </c>
      <c r="BU9" s="285" t="s">
        <v>419</v>
      </c>
      <c r="BV9" s="285" t="s">
        <v>420</v>
      </c>
      <c r="BW9" s="285" t="s">
        <v>421</v>
      </c>
      <c r="BX9" s="285" t="s">
        <v>422</v>
      </c>
      <c r="BY9" s="285" t="s">
        <v>423</v>
      </c>
      <c r="BZ9" s="285" t="s">
        <v>424</v>
      </c>
      <c r="CA9" s="285" t="s">
        <v>425</v>
      </c>
      <c r="CB9" s="285" t="s">
        <v>426</v>
      </c>
      <c r="CC9" s="285" t="s">
        <v>427</v>
      </c>
      <c r="CD9" s="285" t="s">
        <v>428</v>
      </c>
      <c r="CE9" s="285" t="s">
        <v>429</v>
      </c>
      <c r="CF9" s="285" t="s">
        <v>430</v>
      </c>
      <c r="CG9" s="285" t="s">
        <v>431</v>
      </c>
      <c r="CH9" s="285" t="s">
        <v>432</v>
      </c>
      <c r="CI9" s="285" t="s">
        <v>433</v>
      </c>
      <c r="CJ9" s="285" t="s">
        <v>434</v>
      </c>
      <c r="CK9" s="285" t="s">
        <v>435</v>
      </c>
      <c r="CL9" s="285" t="s">
        <v>436</v>
      </c>
      <c r="CM9" s="285" t="s">
        <v>437</v>
      </c>
      <c r="CN9" s="285" t="s">
        <v>438</v>
      </c>
      <c r="CO9" s="285" t="s">
        <v>439</v>
      </c>
      <c r="CP9" s="285" t="s">
        <v>440</v>
      </c>
      <c r="CQ9" s="285" t="s">
        <v>441</v>
      </c>
      <c r="CR9" s="285" t="s">
        <v>442</v>
      </c>
      <c r="CS9" s="285" t="s">
        <v>443</v>
      </c>
      <c r="CT9" s="285" t="s">
        <v>444</v>
      </c>
      <c r="CU9" s="285" t="s">
        <v>445</v>
      </c>
      <c r="CV9" s="285" t="s">
        <v>446</v>
      </c>
      <c r="CW9" s="285" t="s">
        <v>447</v>
      </c>
      <c r="CX9" s="285" t="s">
        <v>448</v>
      </c>
      <c r="CY9" s="285" t="s">
        <v>449</v>
      </c>
      <c r="CZ9" s="285" t="s">
        <v>450</v>
      </c>
      <c r="DA9" s="285" t="s">
        <v>451</v>
      </c>
      <c r="DB9" s="285" t="s">
        <v>452</v>
      </c>
      <c r="DC9" s="285" t="s">
        <v>453</v>
      </c>
      <c r="DD9" s="285" t="s">
        <v>454</v>
      </c>
      <c r="DE9" s="285" t="s">
        <v>455</v>
      </c>
      <c r="DF9" s="285" t="s">
        <v>456</v>
      </c>
      <c r="DG9" s="285" t="s">
        <v>457</v>
      </c>
      <c r="DH9" s="285" t="s">
        <v>458</v>
      </c>
      <c r="DI9" s="285" t="s">
        <v>459</v>
      </c>
      <c r="DJ9" s="285" t="s">
        <v>460</v>
      </c>
      <c r="DK9" s="285" t="s">
        <v>461</v>
      </c>
      <c r="DL9" s="285" t="s">
        <v>462</v>
      </c>
      <c r="DM9" s="285" t="s">
        <v>463</v>
      </c>
      <c r="DN9" s="285" t="s">
        <v>464</v>
      </c>
      <c r="DO9" s="285" t="s">
        <v>465</v>
      </c>
      <c r="DP9" s="285" t="s">
        <v>466</v>
      </c>
      <c r="DQ9" s="285" t="s">
        <v>467</v>
      </c>
      <c r="DR9" s="285" t="s">
        <v>468</v>
      </c>
      <c r="DS9" s="285" t="s">
        <v>469</v>
      </c>
      <c r="DT9" s="285" t="s">
        <v>469</v>
      </c>
      <c r="DU9" s="285" t="s">
        <v>469</v>
      </c>
      <c r="DV9" s="285" t="s">
        <v>470</v>
      </c>
      <c r="DW9" s="285" t="s">
        <v>470</v>
      </c>
      <c r="DX9" s="285" t="s">
        <v>472</v>
      </c>
      <c r="DY9" s="285" t="s">
        <v>473</v>
      </c>
      <c r="DZ9" s="285" t="s">
        <v>474</v>
      </c>
      <c r="EA9" s="285" t="s">
        <v>475</v>
      </c>
      <c r="EB9" s="285" t="s">
        <v>476</v>
      </c>
      <c r="EC9" s="285" t="s">
        <v>477</v>
      </c>
      <c r="ED9" s="285" t="s">
        <v>471</v>
      </c>
      <c r="EE9" s="285" t="s">
        <v>471</v>
      </c>
      <c r="EF9" s="285" t="s">
        <v>478</v>
      </c>
      <c r="EG9" s="285"/>
      <c r="EH9" s="286"/>
      <c r="EI9" s="286"/>
      <c r="EJ9" s="286"/>
      <c r="EK9" s="286"/>
      <c r="EL9" s="286"/>
      <c r="EM9" s="286"/>
    </row>
    <row r="10" spans="1:143" x14ac:dyDescent="0.25">
      <c r="A10" s="62"/>
      <c r="B10" s="18" t="s">
        <v>480</v>
      </c>
      <c r="C10" s="18" t="s">
        <v>481</v>
      </c>
      <c r="D10" s="18" t="s">
        <v>482</v>
      </c>
      <c r="E10" s="18" t="s">
        <v>483</v>
      </c>
      <c r="F10" s="18" t="s">
        <v>484</v>
      </c>
      <c r="G10" s="18" t="s">
        <v>485</v>
      </c>
      <c r="H10" s="18" t="s">
        <v>486</v>
      </c>
      <c r="I10" s="18" t="s">
        <v>487</v>
      </c>
      <c r="J10" s="18" t="s">
        <v>488</v>
      </c>
      <c r="K10" s="18" t="s">
        <v>489</v>
      </c>
      <c r="L10" s="18" t="s">
        <v>490</v>
      </c>
      <c r="M10" s="18" t="s">
        <v>491</v>
      </c>
      <c r="N10" s="18" t="s">
        <v>492</v>
      </c>
      <c r="O10" s="18" t="s">
        <v>493</v>
      </c>
      <c r="P10" s="18" t="s">
        <v>494</v>
      </c>
      <c r="Q10" s="18" t="s">
        <v>495</v>
      </c>
      <c r="R10" s="18" t="s">
        <v>496</v>
      </c>
      <c r="S10" s="18" t="s">
        <v>497</v>
      </c>
      <c r="T10" s="18" t="s">
        <v>498</v>
      </c>
      <c r="U10" s="18" t="s">
        <v>499</v>
      </c>
      <c r="V10" s="18" t="s">
        <v>500</v>
      </c>
      <c r="W10" s="18" t="s">
        <v>501</v>
      </c>
      <c r="X10" s="18" t="s">
        <v>502</v>
      </c>
      <c r="Y10" s="18" t="s">
        <v>503</v>
      </c>
      <c r="Z10" s="18" t="s">
        <v>504</v>
      </c>
      <c r="AA10" s="18" t="s">
        <v>505</v>
      </c>
      <c r="AB10" s="18" t="s">
        <v>506</v>
      </c>
      <c r="AC10" s="18" t="s">
        <v>507</v>
      </c>
      <c r="AD10" s="18" t="s">
        <v>508</v>
      </c>
      <c r="AE10" s="18" t="s">
        <v>509</v>
      </c>
      <c r="AF10" s="18" t="s">
        <v>510</v>
      </c>
      <c r="AG10" s="18" t="s">
        <v>511</v>
      </c>
      <c r="AH10" s="18" t="s">
        <v>512</v>
      </c>
      <c r="AI10" s="18" t="s">
        <v>987</v>
      </c>
      <c r="AJ10" s="18" t="s">
        <v>513</v>
      </c>
      <c r="AK10" s="18" t="s">
        <v>514</v>
      </c>
      <c r="AL10" s="18" t="s">
        <v>515</v>
      </c>
      <c r="AM10" s="18" t="s">
        <v>516</v>
      </c>
      <c r="AN10" s="18" t="s">
        <v>517</v>
      </c>
      <c r="AO10" s="18" t="s">
        <v>518</v>
      </c>
      <c r="AP10" s="18" t="s">
        <v>479</v>
      </c>
      <c r="AQ10" s="18" t="s">
        <v>988</v>
      </c>
      <c r="AR10" s="18" t="s">
        <v>989</v>
      </c>
      <c r="AS10" s="18" t="s">
        <v>519</v>
      </c>
      <c r="AT10" s="18" t="s">
        <v>520</v>
      </c>
      <c r="AU10" s="18" t="s">
        <v>521</v>
      </c>
      <c r="AV10" s="18" t="s">
        <v>522</v>
      </c>
      <c r="AW10" s="18" t="s">
        <v>523</v>
      </c>
      <c r="AX10" s="18" t="s">
        <v>524</v>
      </c>
      <c r="AY10" s="18" t="s">
        <v>1136</v>
      </c>
      <c r="AZ10" s="18" t="s">
        <v>1137</v>
      </c>
      <c r="BA10" s="18" t="s">
        <v>525</v>
      </c>
      <c r="BB10" s="18" t="s">
        <v>526</v>
      </c>
      <c r="BC10" s="18" t="s">
        <v>527</v>
      </c>
      <c r="BD10" s="18" t="s">
        <v>528</v>
      </c>
      <c r="BE10" s="18" t="s">
        <v>529</v>
      </c>
      <c r="BF10" s="18" t="s">
        <v>990</v>
      </c>
      <c r="BG10" s="18" t="s">
        <v>530</v>
      </c>
      <c r="BH10" s="18" t="s">
        <v>531</v>
      </c>
      <c r="BI10" s="18" t="s">
        <v>532</v>
      </c>
      <c r="BJ10" s="18" t="s">
        <v>533</v>
      </c>
      <c r="BK10" s="18" t="s">
        <v>534</v>
      </c>
      <c r="BL10" s="18" t="s">
        <v>535</v>
      </c>
      <c r="BM10" s="18" t="s">
        <v>536</v>
      </c>
      <c r="BN10" s="18" t="s">
        <v>537</v>
      </c>
      <c r="BO10" s="18" t="s">
        <v>538</v>
      </c>
      <c r="BP10" s="18" t="s">
        <v>539</v>
      </c>
      <c r="BQ10" s="18" t="s">
        <v>540</v>
      </c>
      <c r="BR10" s="18" t="s">
        <v>541</v>
      </c>
      <c r="BS10" s="18" t="s">
        <v>542</v>
      </c>
      <c r="BT10" s="18" t="s">
        <v>543</v>
      </c>
      <c r="BU10" s="18" t="s">
        <v>544</v>
      </c>
      <c r="BV10" s="18" t="s">
        <v>545</v>
      </c>
      <c r="BW10" s="18" t="s">
        <v>546</v>
      </c>
      <c r="BX10" s="18" t="s">
        <v>547</v>
      </c>
      <c r="BY10" s="18" t="s">
        <v>548</v>
      </c>
      <c r="BZ10" s="18" t="s">
        <v>549</v>
      </c>
      <c r="CA10" s="18" t="s">
        <v>550</v>
      </c>
      <c r="CB10" s="18" t="s">
        <v>551</v>
      </c>
      <c r="CC10" s="18" t="s">
        <v>552</v>
      </c>
      <c r="CD10" s="18" t="s">
        <v>553</v>
      </c>
      <c r="CE10" s="18" t="s">
        <v>554</v>
      </c>
      <c r="CF10" s="18" t="s">
        <v>1138</v>
      </c>
      <c r="CG10" s="18" t="s">
        <v>555</v>
      </c>
      <c r="CH10" s="18" t="s">
        <v>556</v>
      </c>
      <c r="CI10" s="18" t="s">
        <v>991</v>
      </c>
      <c r="CJ10" s="18" t="s">
        <v>557</v>
      </c>
      <c r="CK10" s="18" t="s">
        <v>1139</v>
      </c>
      <c r="CL10" s="18" t="s">
        <v>558</v>
      </c>
      <c r="CM10" s="18" t="s">
        <v>559</v>
      </c>
      <c r="CN10" s="18" t="s">
        <v>560</v>
      </c>
      <c r="CO10" s="18" t="s">
        <v>561</v>
      </c>
      <c r="CP10" s="18" t="s">
        <v>1140</v>
      </c>
      <c r="CQ10" s="18" t="s">
        <v>562</v>
      </c>
      <c r="CR10" s="18" t="s">
        <v>563</v>
      </c>
      <c r="CS10" s="18" t="s">
        <v>564</v>
      </c>
      <c r="CT10" s="18" t="s">
        <v>565</v>
      </c>
      <c r="CU10" s="18" t="s">
        <v>566</v>
      </c>
      <c r="CV10" s="18" t="s">
        <v>1141</v>
      </c>
      <c r="CW10" s="18" t="s">
        <v>1142</v>
      </c>
      <c r="CX10" s="18" t="s">
        <v>567</v>
      </c>
      <c r="CY10" s="18" t="s">
        <v>568</v>
      </c>
      <c r="CZ10" s="18" t="s">
        <v>569</v>
      </c>
      <c r="DA10" s="18" t="s">
        <v>570</v>
      </c>
      <c r="DB10" s="18" t="s">
        <v>571</v>
      </c>
      <c r="DC10" s="18" t="s">
        <v>572</v>
      </c>
      <c r="DD10" s="18" t="s">
        <v>573</v>
      </c>
      <c r="DE10" s="18" t="s">
        <v>1143</v>
      </c>
      <c r="DF10" s="18" t="s">
        <v>574</v>
      </c>
      <c r="DG10" s="18" t="s">
        <v>575</v>
      </c>
      <c r="DH10" s="18" t="s">
        <v>576</v>
      </c>
      <c r="DI10" s="18" t="s">
        <v>577</v>
      </c>
      <c r="DJ10" s="18" t="s">
        <v>578</v>
      </c>
      <c r="DK10" s="18" t="s">
        <v>992</v>
      </c>
      <c r="DL10" s="18" t="s">
        <v>579</v>
      </c>
      <c r="DM10" s="18" t="s">
        <v>580</v>
      </c>
      <c r="DN10" s="18" t="s">
        <v>581</v>
      </c>
      <c r="DO10" s="18" t="s">
        <v>582</v>
      </c>
      <c r="DP10" s="18" t="s">
        <v>583</v>
      </c>
      <c r="DQ10" s="18" t="s">
        <v>584</v>
      </c>
      <c r="DR10" s="18" t="s">
        <v>1144</v>
      </c>
      <c r="DS10" s="18" t="s">
        <v>585</v>
      </c>
      <c r="DT10" s="18" t="s">
        <v>586</v>
      </c>
      <c r="DU10" s="18" t="s">
        <v>587</v>
      </c>
      <c r="DV10" s="18" t="s">
        <v>588</v>
      </c>
      <c r="DW10" s="18" t="s">
        <v>589</v>
      </c>
      <c r="DX10" s="18" t="s">
        <v>592</v>
      </c>
      <c r="DY10" s="18" t="s">
        <v>593</v>
      </c>
      <c r="DZ10" s="18" t="s">
        <v>594</v>
      </c>
      <c r="EA10" s="18" t="s">
        <v>595</v>
      </c>
      <c r="EB10" s="18" t="s">
        <v>596</v>
      </c>
      <c r="EC10" s="18" t="s">
        <v>597</v>
      </c>
      <c r="ED10" s="18" t="s">
        <v>590</v>
      </c>
      <c r="EE10" s="18" t="s">
        <v>591</v>
      </c>
      <c r="EF10" s="18" t="s">
        <v>598</v>
      </c>
      <c r="EG10" s="18" t="s">
        <v>1053</v>
      </c>
      <c r="EH10" s="29"/>
      <c r="EI10" s="29"/>
      <c r="EJ10" s="29"/>
      <c r="EK10" s="29"/>
      <c r="EL10" s="29"/>
      <c r="EM10" s="29"/>
    </row>
    <row r="11" spans="1:143" x14ac:dyDescent="0.25">
      <c r="A11" s="62"/>
      <c r="B11" s="9" t="s">
        <v>156</v>
      </c>
      <c r="C11" s="9" t="s">
        <v>146</v>
      </c>
      <c r="D11" s="9" t="s">
        <v>146</v>
      </c>
      <c r="E11" s="9" t="s">
        <v>146</v>
      </c>
      <c r="F11" s="9" t="s">
        <v>146</v>
      </c>
      <c r="G11" s="9" t="s">
        <v>146</v>
      </c>
      <c r="H11" s="9" t="s">
        <v>146</v>
      </c>
      <c r="I11" s="9" t="s">
        <v>146</v>
      </c>
      <c r="J11" s="9" t="s">
        <v>146</v>
      </c>
      <c r="K11" s="9" t="s">
        <v>146</v>
      </c>
      <c r="L11" s="9" t="s">
        <v>146</v>
      </c>
      <c r="M11" s="9" t="s">
        <v>146</v>
      </c>
      <c r="N11" s="9" t="s">
        <v>146</v>
      </c>
      <c r="O11" s="9" t="s">
        <v>146</v>
      </c>
      <c r="P11" s="9" t="s">
        <v>146</v>
      </c>
      <c r="Q11" s="9" t="s">
        <v>146</v>
      </c>
      <c r="R11" s="9" t="s">
        <v>146</v>
      </c>
      <c r="S11" s="9" t="s">
        <v>146</v>
      </c>
      <c r="T11" s="9" t="s">
        <v>146</v>
      </c>
      <c r="U11" s="9" t="s">
        <v>146</v>
      </c>
      <c r="V11" s="9" t="s">
        <v>146</v>
      </c>
      <c r="W11" s="9" t="s">
        <v>146</v>
      </c>
      <c r="X11" s="9" t="s">
        <v>146</v>
      </c>
      <c r="Y11" s="9" t="s">
        <v>146</v>
      </c>
      <c r="Z11" s="9" t="s">
        <v>146</v>
      </c>
      <c r="AA11" s="9" t="s">
        <v>146</v>
      </c>
      <c r="AB11" s="9" t="s">
        <v>146</v>
      </c>
      <c r="AC11" s="9" t="s">
        <v>146</v>
      </c>
      <c r="AD11" s="9" t="s">
        <v>146</v>
      </c>
      <c r="AE11" s="9" t="s">
        <v>146</v>
      </c>
      <c r="AF11" s="9" t="s">
        <v>146</v>
      </c>
      <c r="AG11" s="9" t="s">
        <v>146</v>
      </c>
      <c r="AH11" s="9" t="s">
        <v>146</v>
      </c>
      <c r="AI11" s="9" t="s">
        <v>156</v>
      </c>
      <c r="AJ11" s="9" t="s">
        <v>145</v>
      </c>
      <c r="AK11" s="9" t="s">
        <v>145</v>
      </c>
      <c r="AL11" s="9" t="s">
        <v>145</v>
      </c>
      <c r="AM11" s="9" t="s">
        <v>156</v>
      </c>
      <c r="AN11" s="9" t="s">
        <v>156</v>
      </c>
      <c r="AO11" s="9" t="s">
        <v>156</v>
      </c>
      <c r="AP11" s="9" t="s">
        <v>156</v>
      </c>
      <c r="AQ11" s="9" t="s">
        <v>156</v>
      </c>
      <c r="AR11" s="9" t="s">
        <v>146</v>
      </c>
      <c r="AS11" s="9" t="s">
        <v>146</v>
      </c>
      <c r="AT11" s="9" t="s">
        <v>156</v>
      </c>
      <c r="AU11" s="9" t="s">
        <v>156</v>
      </c>
      <c r="AV11" s="9" t="s">
        <v>156</v>
      </c>
      <c r="AW11" s="9" t="s">
        <v>156</v>
      </c>
      <c r="AX11" s="9" t="s">
        <v>156</v>
      </c>
      <c r="AY11" s="9" t="s">
        <v>156</v>
      </c>
      <c r="AZ11" s="9" t="s">
        <v>156</v>
      </c>
      <c r="BA11" s="9" t="s">
        <v>156</v>
      </c>
      <c r="BB11" s="9" t="s">
        <v>156</v>
      </c>
      <c r="BC11" s="9" t="s">
        <v>156</v>
      </c>
      <c r="BD11" s="9" t="s">
        <v>156</v>
      </c>
      <c r="BE11" s="9" t="s">
        <v>156</v>
      </c>
      <c r="BF11" s="9" t="s">
        <v>156</v>
      </c>
      <c r="BG11" s="9" t="s">
        <v>156</v>
      </c>
      <c r="BH11" s="9" t="s">
        <v>156</v>
      </c>
      <c r="BI11" s="9" t="s">
        <v>156</v>
      </c>
      <c r="BJ11" s="9" t="s">
        <v>156</v>
      </c>
      <c r="BK11" s="9" t="s">
        <v>156</v>
      </c>
      <c r="BL11" s="9" t="s">
        <v>156</v>
      </c>
      <c r="BM11" s="9" t="s">
        <v>156</v>
      </c>
      <c r="BN11" s="9" t="s">
        <v>156</v>
      </c>
      <c r="BO11" s="9" t="s">
        <v>156</v>
      </c>
      <c r="BP11" s="9" t="s">
        <v>156</v>
      </c>
      <c r="BQ11" s="9" t="s">
        <v>156</v>
      </c>
      <c r="BR11" s="9" t="s">
        <v>156</v>
      </c>
      <c r="BS11" s="9" t="s">
        <v>156</v>
      </c>
      <c r="BT11" s="9" t="s">
        <v>156</v>
      </c>
      <c r="BU11" s="9" t="s">
        <v>156</v>
      </c>
      <c r="BV11" s="9" t="s">
        <v>156</v>
      </c>
      <c r="BW11" s="9" t="s">
        <v>156</v>
      </c>
      <c r="BX11" s="9" t="s">
        <v>156</v>
      </c>
      <c r="BY11" s="9" t="s">
        <v>156</v>
      </c>
      <c r="BZ11" s="9" t="s">
        <v>156</v>
      </c>
      <c r="CA11" s="9" t="s">
        <v>156</v>
      </c>
      <c r="CB11" s="9" t="s">
        <v>156</v>
      </c>
      <c r="CC11" s="9" t="s">
        <v>156</v>
      </c>
      <c r="CD11" s="9" t="s">
        <v>156</v>
      </c>
      <c r="CE11" s="9" t="s">
        <v>156</v>
      </c>
      <c r="CF11" s="9" t="s">
        <v>156</v>
      </c>
      <c r="CG11" s="9" t="s">
        <v>156</v>
      </c>
      <c r="CH11" s="9" t="s">
        <v>156</v>
      </c>
      <c r="CI11" s="9" t="s">
        <v>156</v>
      </c>
      <c r="CJ11" s="9" t="s">
        <v>156</v>
      </c>
      <c r="CK11" s="9" t="s">
        <v>156</v>
      </c>
      <c r="CL11" s="9" t="s">
        <v>156</v>
      </c>
      <c r="CM11" s="9" t="s">
        <v>156</v>
      </c>
      <c r="CN11" s="9" t="s">
        <v>156</v>
      </c>
      <c r="CO11" s="9" t="s">
        <v>156</v>
      </c>
      <c r="CP11" s="9" t="s">
        <v>156</v>
      </c>
      <c r="CQ11" s="9" t="s">
        <v>156</v>
      </c>
      <c r="CR11" s="9" t="s">
        <v>156</v>
      </c>
      <c r="CS11" s="9" t="s">
        <v>156</v>
      </c>
      <c r="CT11" s="9" t="s">
        <v>156</v>
      </c>
      <c r="CU11" s="9" t="s">
        <v>156</v>
      </c>
      <c r="CV11" s="9" t="s">
        <v>156</v>
      </c>
      <c r="CW11" s="9" t="s">
        <v>156</v>
      </c>
      <c r="CX11" s="9" t="s">
        <v>156</v>
      </c>
      <c r="CY11" s="9" t="s">
        <v>156</v>
      </c>
      <c r="CZ11" s="9" t="s">
        <v>156</v>
      </c>
      <c r="DA11" s="9" t="s">
        <v>156</v>
      </c>
      <c r="DB11" s="9" t="s">
        <v>156</v>
      </c>
      <c r="DC11" s="9" t="s">
        <v>156</v>
      </c>
      <c r="DD11" s="9" t="s">
        <v>156</v>
      </c>
      <c r="DE11" s="9" t="s">
        <v>156</v>
      </c>
      <c r="DF11" s="9" t="s">
        <v>156</v>
      </c>
      <c r="DG11" s="9" t="s">
        <v>156</v>
      </c>
      <c r="DH11" s="9" t="s">
        <v>156</v>
      </c>
      <c r="DI11" s="9" t="s">
        <v>156</v>
      </c>
      <c r="DJ11" s="9" t="s">
        <v>156</v>
      </c>
      <c r="DK11" s="9" t="s">
        <v>156</v>
      </c>
      <c r="DL11" s="9" t="s">
        <v>156</v>
      </c>
      <c r="DM11" s="9" t="s">
        <v>156</v>
      </c>
      <c r="DN11" s="9" t="s">
        <v>156</v>
      </c>
      <c r="DO11" s="9" t="s">
        <v>156</v>
      </c>
      <c r="DP11" s="9" t="s">
        <v>156</v>
      </c>
      <c r="DQ11" s="9" t="s">
        <v>156</v>
      </c>
      <c r="DR11" s="9" t="s">
        <v>156</v>
      </c>
      <c r="DS11" s="9" t="s">
        <v>156</v>
      </c>
      <c r="DT11" s="9" t="s">
        <v>146</v>
      </c>
      <c r="DU11" s="9" t="s">
        <v>156</v>
      </c>
      <c r="DV11" s="9" t="s">
        <v>156</v>
      </c>
      <c r="DW11" s="9" t="s">
        <v>156</v>
      </c>
      <c r="DX11" s="9" t="s">
        <v>156</v>
      </c>
      <c r="DY11" s="9" t="s">
        <v>156</v>
      </c>
      <c r="DZ11" s="9" t="s">
        <v>156</v>
      </c>
      <c r="EA11" s="9" t="s">
        <v>156</v>
      </c>
      <c r="EB11" s="9" t="s">
        <v>156</v>
      </c>
      <c r="EC11" s="9" t="s">
        <v>156</v>
      </c>
      <c r="ED11" s="9" t="s">
        <v>156</v>
      </c>
      <c r="EE11" s="9" t="s">
        <v>156</v>
      </c>
      <c r="EF11" s="9" t="s">
        <v>156</v>
      </c>
      <c r="EG11" s="9" t="s">
        <v>146</v>
      </c>
      <c r="EH11" s="29"/>
      <c r="EI11" s="29"/>
      <c r="EJ11" s="29"/>
      <c r="EK11" s="29"/>
      <c r="EL11" s="29"/>
      <c r="EM11" s="29"/>
    </row>
    <row r="12" spans="1:143" x14ac:dyDescent="0.25">
      <c r="A12" s="73"/>
      <c r="B12" s="29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29">
        <v>16</v>
      </c>
      <c r="R12" s="29">
        <v>17</v>
      </c>
      <c r="S12" s="29">
        <v>18</v>
      </c>
      <c r="T12" s="29">
        <v>19</v>
      </c>
      <c r="U12" s="29">
        <v>20</v>
      </c>
      <c r="V12" s="29">
        <v>21</v>
      </c>
      <c r="W12" s="29">
        <v>22</v>
      </c>
      <c r="X12" s="29">
        <v>23</v>
      </c>
      <c r="Y12" s="29">
        <v>24</v>
      </c>
      <c r="Z12" s="29">
        <v>25</v>
      </c>
      <c r="AA12" s="29">
        <v>26</v>
      </c>
      <c r="AB12" s="29">
        <v>27</v>
      </c>
      <c r="AC12" s="29">
        <v>28</v>
      </c>
      <c r="AD12" s="29">
        <v>29</v>
      </c>
      <c r="AE12" s="29">
        <v>30</v>
      </c>
      <c r="AF12" s="29">
        <v>31</v>
      </c>
      <c r="AG12" s="29">
        <v>32</v>
      </c>
      <c r="AH12" s="29">
        <v>33</v>
      </c>
      <c r="AI12" s="29">
        <v>34</v>
      </c>
      <c r="AJ12" s="29">
        <v>35</v>
      </c>
      <c r="AK12" s="29">
        <v>36</v>
      </c>
      <c r="AL12" s="29">
        <v>37</v>
      </c>
      <c r="AM12" s="29">
        <v>38</v>
      </c>
      <c r="AN12" s="29">
        <v>39</v>
      </c>
      <c r="AO12" s="29">
        <v>40</v>
      </c>
      <c r="AP12" s="29">
        <v>41</v>
      </c>
      <c r="AQ12" s="29">
        <v>42</v>
      </c>
      <c r="AR12" s="29">
        <v>43</v>
      </c>
      <c r="AS12" s="29">
        <v>44</v>
      </c>
      <c r="AT12" s="29">
        <v>45</v>
      </c>
      <c r="AU12" s="29">
        <v>46</v>
      </c>
      <c r="AV12" s="29">
        <v>47</v>
      </c>
      <c r="AW12" s="29">
        <v>48</v>
      </c>
      <c r="AX12" s="29">
        <v>49</v>
      </c>
      <c r="AY12" s="29">
        <v>50</v>
      </c>
      <c r="AZ12" s="29">
        <v>51</v>
      </c>
      <c r="BA12" s="29">
        <v>52</v>
      </c>
      <c r="BB12" s="29">
        <v>53</v>
      </c>
      <c r="BC12" s="29">
        <v>54</v>
      </c>
      <c r="BD12" s="29">
        <v>55</v>
      </c>
      <c r="BE12" s="29">
        <v>56</v>
      </c>
      <c r="BF12" s="29">
        <v>57</v>
      </c>
      <c r="BG12" s="29">
        <v>58</v>
      </c>
      <c r="BH12" s="29">
        <v>59</v>
      </c>
      <c r="BI12" s="29">
        <v>60</v>
      </c>
      <c r="BJ12" s="29">
        <v>61</v>
      </c>
      <c r="BK12" s="29">
        <v>62</v>
      </c>
      <c r="BL12" s="29">
        <v>63</v>
      </c>
      <c r="BM12" s="29">
        <v>64</v>
      </c>
      <c r="BN12" s="29">
        <v>65</v>
      </c>
      <c r="BO12" s="29">
        <v>66</v>
      </c>
      <c r="BP12" s="29">
        <v>67</v>
      </c>
      <c r="BQ12" s="29">
        <v>68</v>
      </c>
      <c r="BR12" s="29">
        <v>69</v>
      </c>
      <c r="BS12" s="29">
        <v>70</v>
      </c>
      <c r="BT12" s="29">
        <v>71</v>
      </c>
      <c r="BU12" s="29">
        <v>72</v>
      </c>
      <c r="BV12" s="29">
        <v>73</v>
      </c>
      <c r="BW12" s="29">
        <v>74</v>
      </c>
      <c r="BX12" s="29">
        <v>75</v>
      </c>
      <c r="BY12" s="29">
        <v>76</v>
      </c>
      <c r="BZ12" s="29">
        <v>77</v>
      </c>
      <c r="CA12" s="29">
        <v>78</v>
      </c>
      <c r="CB12" s="29">
        <v>79</v>
      </c>
      <c r="CC12" s="29">
        <v>80</v>
      </c>
      <c r="CD12" s="29">
        <v>81</v>
      </c>
      <c r="CE12" s="29">
        <v>82</v>
      </c>
      <c r="CF12" s="29">
        <v>83</v>
      </c>
      <c r="CG12" s="29">
        <v>84</v>
      </c>
      <c r="CH12" s="29">
        <v>85</v>
      </c>
      <c r="CI12" s="29">
        <v>86</v>
      </c>
      <c r="CJ12" s="29">
        <v>87</v>
      </c>
      <c r="CK12" s="29">
        <v>88</v>
      </c>
      <c r="CL12" s="29">
        <v>89</v>
      </c>
      <c r="CM12" s="29">
        <v>90</v>
      </c>
      <c r="CN12" s="29">
        <v>91</v>
      </c>
      <c r="CO12" s="29">
        <v>92</v>
      </c>
      <c r="CP12" s="29">
        <v>93</v>
      </c>
      <c r="CQ12" s="29">
        <v>94</v>
      </c>
      <c r="CR12" s="29">
        <v>95</v>
      </c>
      <c r="CS12" s="29">
        <v>96</v>
      </c>
      <c r="CT12" s="29">
        <v>97</v>
      </c>
      <c r="CU12" s="29">
        <v>98</v>
      </c>
      <c r="CV12" s="29">
        <v>99</v>
      </c>
      <c r="CW12" s="29">
        <v>100</v>
      </c>
      <c r="CX12" s="29">
        <v>101</v>
      </c>
      <c r="CY12" s="29">
        <v>102</v>
      </c>
      <c r="CZ12" s="29">
        <v>103</v>
      </c>
      <c r="DA12" s="29">
        <v>104</v>
      </c>
      <c r="DB12" s="29">
        <v>105</v>
      </c>
      <c r="DC12" s="29">
        <v>106</v>
      </c>
      <c r="DD12" s="29">
        <v>107</v>
      </c>
      <c r="DE12" s="29">
        <v>108</v>
      </c>
      <c r="DF12" s="29">
        <v>109</v>
      </c>
      <c r="DG12" s="29">
        <v>110</v>
      </c>
      <c r="DH12" s="29">
        <v>111</v>
      </c>
      <c r="DI12" s="29">
        <v>112</v>
      </c>
      <c r="DJ12" s="29">
        <v>113</v>
      </c>
      <c r="DK12" s="29">
        <v>114</v>
      </c>
      <c r="DL12" s="29">
        <v>115</v>
      </c>
      <c r="DM12" s="29">
        <v>116</v>
      </c>
      <c r="DN12" s="29">
        <v>117</v>
      </c>
      <c r="DO12" s="29">
        <v>118</v>
      </c>
      <c r="DP12" s="29">
        <v>119</v>
      </c>
      <c r="DQ12" s="29">
        <v>120</v>
      </c>
      <c r="DR12" s="29">
        <v>121</v>
      </c>
      <c r="DS12" s="29">
        <v>122</v>
      </c>
      <c r="DT12" s="29">
        <v>123</v>
      </c>
      <c r="DU12" s="29">
        <v>124</v>
      </c>
      <c r="DV12" s="29">
        <v>125</v>
      </c>
      <c r="DW12" s="29">
        <v>126</v>
      </c>
      <c r="DX12" s="29">
        <v>127</v>
      </c>
      <c r="DY12" s="29">
        <v>128</v>
      </c>
      <c r="DZ12" s="29">
        <v>129</v>
      </c>
      <c r="EA12" s="29">
        <v>130</v>
      </c>
      <c r="EB12" s="29">
        <v>131</v>
      </c>
      <c r="EC12" s="29">
        <v>132</v>
      </c>
      <c r="ED12" s="29">
        <v>133</v>
      </c>
      <c r="EE12" s="29">
        <v>134</v>
      </c>
      <c r="EF12" s="29">
        <v>135</v>
      </c>
      <c r="EG12" s="29">
        <v>136</v>
      </c>
      <c r="EH12" s="29">
        <v>137</v>
      </c>
      <c r="EI12" s="29">
        <v>138</v>
      </c>
      <c r="EJ12" s="29">
        <v>139</v>
      </c>
      <c r="EK12" s="29">
        <v>140</v>
      </c>
      <c r="EL12" s="29">
        <v>141</v>
      </c>
      <c r="EM12" s="29">
        <v>142</v>
      </c>
    </row>
    <row r="13" spans="1:143" x14ac:dyDescent="0.25">
      <c r="A13" s="49" t="s">
        <v>6</v>
      </c>
      <c r="B13" s="74">
        <v>19.565640000000002</v>
      </c>
      <c r="C13" s="74">
        <v>0</v>
      </c>
      <c r="D13" s="74">
        <v>6.7564799999999998</v>
      </c>
      <c r="E13" s="74">
        <v>18.017280000000003</v>
      </c>
      <c r="F13" s="74">
        <v>0</v>
      </c>
      <c r="G13" s="74">
        <v>0</v>
      </c>
      <c r="H13" s="74">
        <v>58.41540000000002</v>
      </c>
      <c r="I13" s="74">
        <v>54.474120000000006</v>
      </c>
      <c r="J13" s="74">
        <v>25.055280000000003</v>
      </c>
      <c r="K13" s="74">
        <v>0</v>
      </c>
      <c r="L13" s="74">
        <v>0</v>
      </c>
      <c r="M13" s="74">
        <v>28.855800000000006</v>
      </c>
      <c r="N13" s="74">
        <v>37.160640000000008</v>
      </c>
      <c r="O13" s="74">
        <v>0</v>
      </c>
      <c r="P13" s="74">
        <v>35.330760000000005</v>
      </c>
      <c r="Q13" s="74">
        <v>5.3488800000000012</v>
      </c>
      <c r="R13" s="74">
        <v>2.5336800000000004</v>
      </c>
      <c r="S13" s="74">
        <v>8.5863600000000027</v>
      </c>
      <c r="T13" s="74">
        <v>3.9412800000000008</v>
      </c>
      <c r="U13" s="74">
        <v>4.645080000000001</v>
      </c>
      <c r="V13" s="74">
        <v>6.4749600000000012</v>
      </c>
      <c r="W13" s="74">
        <v>9.0086400000000015</v>
      </c>
      <c r="X13" s="74">
        <v>14.216760000000003</v>
      </c>
      <c r="Y13" s="74">
        <v>5.4896400000000005</v>
      </c>
      <c r="Z13" s="74">
        <v>15.905880000000002</v>
      </c>
      <c r="AA13" s="74">
        <v>3.800520000000001</v>
      </c>
      <c r="AB13" s="74">
        <v>1.9706400000000004</v>
      </c>
      <c r="AC13" s="74">
        <v>0.84455999999999998</v>
      </c>
      <c r="AD13" s="74">
        <v>7.601040000000002</v>
      </c>
      <c r="AE13" s="74">
        <v>13.51296</v>
      </c>
      <c r="AF13" s="74">
        <v>2.5336800000000004</v>
      </c>
      <c r="AG13" s="74">
        <v>9.8531999999999995E-2</v>
      </c>
      <c r="AH13" s="74">
        <v>0.41199999999999998</v>
      </c>
      <c r="AI13" s="74">
        <v>56.256</v>
      </c>
      <c r="AJ13" s="74">
        <v>0.25800000000000001</v>
      </c>
      <c r="AK13" s="74">
        <v>2.6744400000000006</v>
      </c>
      <c r="AL13" s="74">
        <v>1.2668400000000002</v>
      </c>
      <c r="AM13" s="74">
        <v>2.9559600000000001</v>
      </c>
      <c r="AN13" s="74">
        <v>3.3782399999999999</v>
      </c>
      <c r="AO13" s="74">
        <v>2.5336800000000004</v>
      </c>
      <c r="AP13" s="74">
        <v>1.9706400000000004</v>
      </c>
      <c r="AQ13" s="74">
        <v>0.21113999999999999</v>
      </c>
      <c r="AR13" s="74">
        <v>15.765120000000003</v>
      </c>
      <c r="AS13" s="74">
        <v>6.7564799999999998</v>
      </c>
      <c r="AT13" s="74">
        <v>13.51296</v>
      </c>
      <c r="AU13" s="74">
        <v>1.0697760000000001</v>
      </c>
      <c r="AV13" s="74">
        <v>1.1120040000000002</v>
      </c>
      <c r="AW13" s="74">
        <v>0.68972400000000011</v>
      </c>
      <c r="AX13" s="74">
        <v>0.12668400000000002</v>
      </c>
      <c r="AY13" s="74">
        <v>7.0380000000000012E-2</v>
      </c>
      <c r="AZ13" s="74">
        <v>3.800520000000001</v>
      </c>
      <c r="BA13" s="74">
        <v>2.1114000000000006</v>
      </c>
      <c r="BB13" s="74">
        <v>1.82988</v>
      </c>
      <c r="BC13" s="74">
        <v>0.5630400000000001</v>
      </c>
      <c r="BD13" s="74">
        <v>0</v>
      </c>
      <c r="BE13" s="74">
        <v>0.84455999999999998</v>
      </c>
      <c r="BF13" s="74">
        <v>8.8678800000000013</v>
      </c>
      <c r="BG13" s="74">
        <v>0.84455999999999998</v>
      </c>
      <c r="BH13" s="74">
        <v>3.3782399999999999</v>
      </c>
      <c r="BI13" s="74">
        <v>9.5716800000000006</v>
      </c>
      <c r="BJ13" s="74">
        <v>5.9119200000000003</v>
      </c>
      <c r="BK13" s="74">
        <v>5.4896400000000005</v>
      </c>
      <c r="BL13" s="74">
        <v>3.5190000000000001</v>
      </c>
      <c r="BM13" s="74">
        <v>9.9939599999999995</v>
      </c>
      <c r="BN13" s="74">
        <v>9.0086400000000015</v>
      </c>
      <c r="BO13" s="74">
        <v>10.979280000000001</v>
      </c>
      <c r="BP13" s="74">
        <v>8.7271200000000011</v>
      </c>
      <c r="BQ13" s="74">
        <v>6.1934400000000007</v>
      </c>
      <c r="BR13" s="74">
        <v>5.771160000000001</v>
      </c>
      <c r="BS13" s="74">
        <v>10.697760000000002</v>
      </c>
      <c r="BT13" s="74">
        <v>2.3929200000000002</v>
      </c>
      <c r="BU13" s="74">
        <v>9.1494</v>
      </c>
      <c r="BV13" s="74">
        <v>0.84455999999999998</v>
      </c>
      <c r="BW13" s="74">
        <v>10.697760000000002</v>
      </c>
      <c r="BX13" s="74">
        <v>5.2081200000000001</v>
      </c>
      <c r="BY13" s="74">
        <v>7.601040000000002</v>
      </c>
      <c r="BZ13" s="74">
        <v>3.5190000000000001</v>
      </c>
      <c r="CA13" s="74">
        <v>3.3782399999999999</v>
      </c>
      <c r="CB13" s="74">
        <v>3.2374800000000006</v>
      </c>
      <c r="CC13" s="74">
        <v>1.68912</v>
      </c>
      <c r="CD13" s="74">
        <v>2.6744400000000006</v>
      </c>
      <c r="CE13" s="74">
        <v>2.3929200000000002</v>
      </c>
      <c r="CF13" s="74">
        <v>3.800520000000001</v>
      </c>
      <c r="CG13" s="74">
        <v>2.5336800000000004</v>
      </c>
      <c r="CH13" s="74">
        <v>0.70380000000000009</v>
      </c>
      <c r="CI13" s="74">
        <v>3.9412800000000008</v>
      </c>
      <c r="CJ13" s="74">
        <v>2.9559600000000001</v>
      </c>
      <c r="CK13" s="74">
        <v>7.601040000000002</v>
      </c>
      <c r="CL13" s="74">
        <v>6.6157200000000005</v>
      </c>
      <c r="CM13" s="74">
        <v>4.9266000000000005</v>
      </c>
      <c r="CN13" s="74">
        <v>1.5483600000000002</v>
      </c>
      <c r="CO13" s="74">
        <v>2.2521600000000004</v>
      </c>
      <c r="CP13" s="74">
        <v>8.8678800000000013</v>
      </c>
      <c r="CQ13" s="74">
        <v>3.0967200000000004</v>
      </c>
      <c r="CR13" s="74">
        <v>0.9853200000000002</v>
      </c>
      <c r="CS13" s="74">
        <v>6.4749600000000012</v>
      </c>
      <c r="CT13" s="74">
        <v>3.5190000000000001</v>
      </c>
      <c r="CU13" s="74">
        <v>5.771160000000001</v>
      </c>
      <c r="CV13" s="74">
        <v>1.2668400000000002</v>
      </c>
      <c r="CW13" s="74">
        <v>5.3488800000000012</v>
      </c>
      <c r="CX13" s="74">
        <v>0</v>
      </c>
      <c r="CY13" s="74">
        <v>3.3782399999999999</v>
      </c>
      <c r="CZ13" s="74">
        <v>2.5336800000000004</v>
      </c>
      <c r="DA13" s="74">
        <v>3.0967200000000004</v>
      </c>
      <c r="DB13" s="74">
        <v>1.1260800000000002</v>
      </c>
      <c r="DC13" s="74">
        <v>2.6744400000000006</v>
      </c>
      <c r="DD13" s="74">
        <v>0.9853200000000002</v>
      </c>
      <c r="DE13" s="74">
        <v>1.5483600000000002</v>
      </c>
      <c r="DF13" s="74">
        <v>1.4076000000000002E-2</v>
      </c>
      <c r="DG13" s="74">
        <v>0.42227999999999999</v>
      </c>
      <c r="DH13" s="74">
        <v>4.5043200000000008</v>
      </c>
      <c r="DI13" s="74">
        <v>0.28152000000000005</v>
      </c>
      <c r="DJ13" s="74">
        <v>2.9559600000000001</v>
      </c>
      <c r="DK13" s="74">
        <v>3.3782399999999999</v>
      </c>
      <c r="DL13" s="74">
        <v>0.9853200000000002</v>
      </c>
      <c r="DM13" s="74">
        <v>0.42227999999999999</v>
      </c>
      <c r="DN13" s="74">
        <v>1.5483600000000002</v>
      </c>
      <c r="DO13" s="74">
        <v>3.2374800000000006</v>
      </c>
      <c r="DP13" s="74">
        <v>0</v>
      </c>
      <c r="DQ13" s="74">
        <v>3.6597599999999999</v>
      </c>
      <c r="DR13" s="74">
        <v>4.3635600000000005</v>
      </c>
      <c r="DS13" s="74">
        <v>0</v>
      </c>
      <c r="DT13" s="74">
        <v>1.68912</v>
      </c>
      <c r="DU13" s="74">
        <v>2.9559600000000001</v>
      </c>
      <c r="DV13" s="74">
        <v>2.5336800000000004</v>
      </c>
      <c r="DW13" s="74">
        <v>1.68912</v>
      </c>
      <c r="DX13" s="74">
        <v>4.082040000000001</v>
      </c>
      <c r="DY13" s="74">
        <v>3.800520000000001</v>
      </c>
      <c r="DZ13" s="74">
        <v>2.3929200000000002</v>
      </c>
      <c r="EA13" s="74">
        <v>0.84455999999999998</v>
      </c>
      <c r="EB13" s="74">
        <v>0</v>
      </c>
      <c r="EC13" s="74">
        <v>0</v>
      </c>
      <c r="ED13" s="74">
        <v>0.9853200000000002</v>
      </c>
      <c r="EE13" s="74">
        <v>0.84455999999999998</v>
      </c>
      <c r="EF13" s="74">
        <v>3.0967200000000004</v>
      </c>
      <c r="EG13" s="74">
        <v>4.9266000000000005</v>
      </c>
      <c r="EH13" s="75">
        <f>B13+AI13+SUM(AM13:AQ13)+SUM(AT13:DS13)+SUM(DU13:EF13)</f>
        <v>400.89278400000023</v>
      </c>
      <c r="EI13" s="75">
        <f>AJ13+AK13+AL13</f>
        <v>4.1992800000000008</v>
      </c>
      <c r="EJ13" s="75">
        <f>SUM(C13:AH13)+AR13+AS13+DT13+EG13</f>
        <v>400.12817200000023</v>
      </c>
      <c r="EK13" s="75">
        <f>SUM(EH13:EJ13)</f>
        <v>805.22023600000045</v>
      </c>
      <c r="EL13" s="75">
        <v>0</v>
      </c>
      <c r="EM13" s="75">
        <f>EK13</f>
        <v>805.22023600000045</v>
      </c>
    </row>
    <row r="14" spans="1:143" x14ac:dyDescent="0.25">
      <c r="A14" s="49" t="s">
        <v>7</v>
      </c>
      <c r="B14" s="74">
        <v>19.853370000000002</v>
      </c>
      <c r="C14" s="74">
        <v>0</v>
      </c>
      <c r="D14" s="74">
        <v>6.8558399999999997</v>
      </c>
      <c r="E14" s="74">
        <v>18.282240000000002</v>
      </c>
      <c r="F14" s="74">
        <v>0</v>
      </c>
      <c r="G14" s="74">
        <v>0</v>
      </c>
      <c r="H14" s="74">
        <v>59.274450000000002</v>
      </c>
      <c r="I14" s="74">
        <v>55.275210000000001</v>
      </c>
      <c r="J14" s="74">
        <v>25.423739999999999</v>
      </c>
      <c r="K14" s="74">
        <v>0</v>
      </c>
      <c r="L14" s="74">
        <v>0</v>
      </c>
      <c r="M14" s="74">
        <v>29.280149999999999</v>
      </c>
      <c r="N14" s="74">
        <v>37.707120000000003</v>
      </c>
      <c r="O14" s="74">
        <v>0</v>
      </c>
      <c r="P14" s="74">
        <v>35.85033</v>
      </c>
      <c r="Q14" s="74">
        <v>5.4275399999999996</v>
      </c>
      <c r="R14" s="74">
        <v>2.5709399999999998</v>
      </c>
      <c r="S14" s="74">
        <v>8.7126300000000008</v>
      </c>
      <c r="T14" s="74">
        <v>3.9992399999999999</v>
      </c>
      <c r="U14" s="74">
        <v>4.7133900000000004</v>
      </c>
      <c r="V14" s="74">
        <v>6.5701800000000006</v>
      </c>
      <c r="W14" s="74">
        <v>9.1411200000000008</v>
      </c>
      <c r="X14" s="74">
        <v>14.425830000000001</v>
      </c>
      <c r="Y14" s="74">
        <v>5.5703699999999996</v>
      </c>
      <c r="Z14" s="74">
        <v>16.139790000000001</v>
      </c>
      <c r="AA14" s="74">
        <v>3.8564100000000003</v>
      </c>
      <c r="AB14" s="74">
        <v>1.99962</v>
      </c>
      <c r="AC14" s="74">
        <v>0.85697999999999996</v>
      </c>
      <c r="AD14" s="74">
        <v>7.7128200000000007</v>
      </c>
      <c r="AE14" s="74">
        <v>13.711679999999999</v>
      </c>
      <c r="AF14" s="74">
        <v>2.5709399999999998</v>
      </c>
      <c r="AG14" s="74">
        <v>9.9981E-2</v>
      </c>
      <c r="AH14" s="74">
        <v>0.432</v>
      </c>
      <c r="AI14" s="74">
        <v>56.085999999999999</v>
      </c>
      <c r="AJ14" s="74">
        <v>0.248</v>
      </c>
      <c r="AK14" s="74">
        <v>2.7137699999999998</v>
      </c>
      <c r="AL14" s="74">
        <v>1.2854699999999999</v>
      </c>
      <c r="AM14" s="74">
        <v>2.9994300000000003</v>
      </c>
      <c r="AN14" s="74">
        <v>3.4279199999999999</v>
      </c>
      <c r="AO14" s="74">
        <v>2.5709399999999998</v>
      </c>
      <c r="AP14" s="74">
        <v>1.99962</v>
      </c>
      <c r="AQ14" s="74">
        <v>0.21424499999999999</v>
      </c>
      <c r="AR14" s="74">
        <v>15.99696</v>
      </c>
      <c r="AS14" s="74">
        <v>6.8558399999999997</v>
      </c>
      <c r="AT14" s="74">
        <v>13.711679999999999</v>
      </c>
      <c r="AU14" s="74">
        <v>1.0855080000000001</v>
      </c>
      <c r="AV14" s="74">
        <v>1.1283570000000001</v>
      </c>
      <c r="AW14" s="74">
        <v>0.69986699999999991</v>
      </c>
      <c r="AX14" s="74">
        <v>0.12854700000000002</v>
      </c>
      <c r="AY14" s="74">
        <v>7.1415000000000006E-2</v>
      </c>
      <c r="AZ14" s="74">
        <v>3.8564100000000003</v>
      </c>
      <c r="BA14" s="74">
        <v>2.1424500000000002</v>
      </c>
      <c r="BB14" s="74">
        <v>1.8567899999999999</v>
      </c>
      <c r="BC14" s="74">
        <v>0.57132000000000005</v>
      </c>
      <c r="BD14" s="74">
        <v>0</v>
      </c>
      <c r="BE14" s="74">
        <v>0.85697999999999996</v>
      </c>
      <c r="BF14" s="74">
        <v>8.9982900000000008</v>
      </c>
      <c r="BG14" s="74">
        <v>0.85697999999999996</v>
      </c>
      <c r="BH14" s="74">
        <v>3.4279199999999999</v>
      </c>
      <c r="BI14" s="74">
        <v>9.7124399999999991</v>
      </c>
      <c r="BJ14" s="74">
        <v>5.9988600000000005</v>
      </c>
      <c r="BK14" s="74">
        <v>5.5703699999999996</v>
      </c>
      <c r="BL14" s="74">
        <v>3.5707500000000003</v>
      </c>
      <c r="BM14" s="74">
        <v>10.140929999999999</v>
      </c>
      <c r="BN14" s="74">
        <v>9.1411200000000008</v>
      </c>
      <c r="BO14" s="74">
        <v>11.140739999999999</v>
      </c>
      <c r="BP14" s="74">
        <v>8.855459999999999</v>
      </c>
      <c r="BQ14" s="74">
        <v>6.2845200000000006</v>
      </c>
      <c r="BR14" s="74">
        <v>5.8560300000000005</v>
      </c>
      <c r="BS14" s="74">
        <v>10.855079999999999</v>
      </c>
      <c r="BT14" s="74">
        <v>2.4281099999999998</v>
      </c>
      <c r="BU14" s="74">
        <v>9.283949999999999</v>
      </c>
      <c r="BV14" s="74">
        <v>0.85697999999999996</v>
      </c>
      <c r="BW14" s="74">
        <v>10.855079999999999</v>
      </c>
      <c r="BX14" s="74">
        <v>5.2847100000000005</v>
      </c>
      <c r="BY14" s="74">
        <v>7.7128200000000007</v>
      </c>
      <c r="BZ14" s="74">
        <v>3.5707500000000003</v>
      </c>
      <c r="CA14" s="74">
        <v>3.4279199999999999</v>
      </c>
      <c r="CB14" s="74">
        <v>3.2850900000000003</v>
      </c>
      <c r="CC14" s="74">
        <v>1.7139599999999999</v>
      </c>
      <c r="CD14" s="74">
        <v>2.7137699999999998</v>
      </c>
      <c r="CE14" s="74">
        <v>2.4281099999999998</v>
      </c>
      <c r="CF14" s="74">
        <v>3.8564100000000003</v>
      </c>
      <c r="CG14" s="74">
        <v>2.5709399999999998</v>
      </c>
      <c r="CH14" s="74">
        <v>0.71414999999999995</v>
      </c>
      <c r="CI14" s="74">
        <v>3.9992399999999999</v>
      </c>
      <c r="CJ14" s="74">
        <v>2.9994300000000003</v>
      </c>
      <c r="CK14" s="74">
        <v>7.7128200000000007</v>
      </c>
      <c r="CL14" s="74">
        <v>6.7130099999999997</v>
      </c>
      <c r="CM14" s="74">
        <v>4.9990500000000004</v>
      </c>
      <c r="CN14" s="74">
        <v>1.5711300000000001</v>
      </c>
      <c r="CO14" s="74">
        <v>2.2852800000000002</v>
      </c>
      <c r="CP14" s="74">
        <v>8.9982900000000008</v>
      </c>
      <c r="CQ14" s="74">
        <v>3.1422600000000003</v>
      </c>
      <c r="CR14" s="74">
        <v>0.99980999999999998</v>
      </c>
      <c r="CS14" s="74">
        <v>6.5701800000000006</v>
      </c>
      <c r="CT14" s="74">
        <v>3.5707500000000003</v>
      </c>
      <c r="CU14" s="74">
        <v>5.8560300000000005</v>
      </c>
      <c r="CV14" s="74">
        <v>1.2854699999999999</v>
      </c>
      <c r="CW14" s="74">
        <v>5.4275399999999996</v>
      </c>
      <c r="CX14" s="74">
        <v>0</v>
      </c>
      <c r="CY14" s="74">
        <v>3.4279199999999999</v>
      </c>
      <c r="CZ14" s="74">
        <v>2.5709399999999998</v>
      </c>
      <c r="DA14" s="74">
        <v>3.1422600000000003</v>
      </c>
      <c r="DB14" s="74">
        <v>1.1426400000000001</v>
      </c>
      <c r="DC14" s="74">
        <v>2.7137699999999998</v>
      </c>
      <c r="DD14" s="74">
        <v>0.99980999999999998</v>
      </c>
      <c r="DE14" s="74">
        <v>1.5711300000000001</v>
      </c>
      <c r="DF14" s="74">
        <v>1.4282999999999999E-2</v>
      </c>
      <c r="DG14" s="74">
        <v>0.42848999999999998</v>
      </c>
      <c r="DH14" s="74">
        <v>4.5705600000000004</v>
      </c>
      <c r="DI14" s="74">
        <v>0.28566000000000003</v>
      </c>
      <c r="DJ14" s="74">
        <v>2.9994300000000003</v>
      </c>
      <c r="DK14" s="74">
        <v>3.4279199999999999</v>
      </c>
      <c r="DL14" s="74">
        <v>0.99980999999999998</v>
      </c>
      <c r="DM14" s="74">
        <v>0.42848999999999998</v>
      </c>
      <c r="DN14" s="74">
        <v>1.5711300000000001</v>
      </c>
      <c r="DO14" s="74">
        <v>3.2850900000000003</v>
      </c>
      <c r="DP14" s="74">
        <v>0</v>
      </c>
      <c r="DQ14" s="74">
        <v>3.7135799999999999</v>
      </c>
      <c r="DR14" s="74">
        <v>4.4277299999999995</v>
      </c>
      <c r="DS14" s="74">
        <v>0</v>
      </c>
      <c r="DT14" s="74">
        <v>1.7139599999999999</v>
      </c>
      <c r="DU14" s="74">
        <v>2.9994300000000003</v>
      </c>
      <c r="DV14" s="74">
        <v>2.5709399999999998</v>
      </c>
      <c r="DW14" s="74">
        <v>1.7139599999999999</v>
      </c>
      <c r="DX14" s="74">
        <v>4.1420699999999995</v>
      </c>
      <c r="DY14" s="74">
        <v>3.8564100000000003</v>
      </c>
      <c r="DZ14" s="74">
        <v>2.4281099999999998</v>
      </c>
      <c r="EA14" s="74">
        <v>0.85697999999999996</v>
      </c>
      <c r="EB14" s="74">
        <v>0</v>
      </c>
      <c r="EC14" s="74">
        <v>0</v>
      </c>
      <c r="ED14" s="74">
        <v>0.99980999999999998</v>
      </c>
      <c r="EE14" s="74">
        <v>0.85697999999999996</v>
      </c>
      <c r="EF14" s="74">
        <v>3.1422600000000003</v>
      </c>
      <c r="EG14" s="74">
        <v>4.9990500000000004</v>
      </c>
      <c r="EH14" s="75">
        <f t="shared" ref="EH14:EH36" si="0">B14+AI14+SUM(AM14:AQ14)+SUM(AT14:DS14)+SUM(DU14:EF14)</f>
        <v>405.79097199999995</v>
      </c>
      <c r="EI14" s="75">
        <f t="shared" ref="EI14:EI36" si="1">AJ14+AK14+AL14</f>
        <v>4.2472399999999997</v>
      </c>
      <c r="EJ14" s="75">
        <f t="shared" ref="EJ14:EJ36" si="2">SUM(C14:AH14)+AR14+AS14+DT14+EG14</f>
        <v>406.02635100000015</v>
      </c>
      <c r="EK14" s="75">
        <f t="shared" ref="EK14:EK36" si="3">SUM(EH14:EJ14)</f>
        <v>816.06456300000013</v>
      </c>
      <c r="EL14" s="75">
        <v>0</v>
      </c>
      <c r="EM14" s="75">
        <f t="shared" ref="EM14:EM36" si="4">EK14</f>
        <v>816.06456300000013</v>
      </c>
    </row>
    <row r="15" spans="1:143" x14ac:dyDescent="0.25">
      <c r="A15" s="49" t="s">
        <v>8</v>
      </c>
      <c r="B15" s="74">
        <v>20.141100000000002</v>
      </c>
      <c r="C15" s="74">
        <v>0</v>
      </c>
      <c r="D15" s="74">
        <v>6.9551999999999987</v>
      </c>
      <c r="E15" s="74">
        <v>18.5472</v>
      </c>
      <c r="F15" s="74">
        <v>0</v>
      </c>
      <c r="G15" s="74">
        <v>0</v>
      </c>
      <c r="H15" s="74">
        <v>60.133499999999998</v>
      </c>
      <c r="I15" s="74">
        <v>56.076299999999996</v>
      </c>
      <c r="J15" s="74">
        <v>25.792200000000001</v>
      </c>
      <c r="K15" s="74">
        <v>0</v>
      </c>
      <c r="L15" s="74">
        <v>0</v>
      </c>
      <c r="M15" s="74">
        <v>29.704500000000003</v>
      </c>
      <c r="N15" s="74">
        <v>38.253599999999999</v>
      </c>
      <c r="O15" s="74">
        <v>0</v>
      </c>
      <c r="P15" s="74">
        <v>36.369900000000001</v>
      </c>
      <c r="Q15" s="74">
        <v>5.5061999999999998</v>
      </c>
      <c r="R15" s="74">
        <v>2.6082000000000001</v>
      </c>
      <c r="S15" s="74">
        <v>8.8389000000000006</v>
      </c>
      <c r="T15" s="74">
        <v>4.0571999999999999</v>
      </c>
      <c r="U15" s="74">
        <v>4.7816999999999998</v>
      </c>
      <c r="V15" s="74">
        <v>6.6654</v>
      </c>
      <c r="W15" s="74">
        <v>9.2736000000000001</v>
      </c>
      <c r="X15" s="74">
        <v>14.6349</v>
      </c>
      <c r="Y15" s="74">
        <v>5.6511000000000005</v>
      </c>
      <c r="Z15" s="74">
        <v>16.373699999999999</v>
      </c>
      <c r="AA15" s="74">
        <v>3.9122999999999997</v>
      </c>
      <c r="AB15" s="74">
        <v>2.0286</v>
      </c>
      <c r="AC15" s="74">
        <v>0.86939999999999984</v>
      </c>
      <c r="AD15" s="74">
        <v>7.8245999999999993</v>
      </c>
      <c r="AE15" s="74">
        <v>13.910399999999997</v>
      </c>
      <c r="AF15" s="74">
        <v>2.6082000000000001</v>
      </c>
      <c r="AG15" s="74">
        <v>0.10142999999999999</v>
      </c>
      <c r="AH15" s="74">
        <v>0.42399999999999999</v>
      </c>
      <c r="AI15" s="74">
        <v>56.271999999999998</v>
      </c>
      <c r="AJ15" s="74">
        <v>0.24</v>
      </c>
      <c r="AK15" s="74">
        <v>2.7530999999999999</v>
      </c>
      <c r="AL15" s="74">
        <v>1.3041</v>
      </c>
      <c r="AM15" s="74">
        <v>3.0428999999999999</v>
      </c>
      <c r="AN15" s="74">
        <v>3.4775999999999994</v>
      </c>
      <c r="AO15" s="74">
        <v>2.6082000000000001</v>
      </c>
      <c r="AP15" s="74">
        <v>2.0286</v>
      </c>
      <c r="AQ15" s="74">
        <v>0.21734999999999996</v>
      </c>
      <c r="AR15" s="74">
        <v>16.2288</v>
      </c>
      <c r="AS15" s="74">
        <v>6.9551999999999987</v>
      </c>
      <c r="AT15" s="74">
        <v>13.910399999999997</v>
      </c>
      <c r="AU15" s="74">
        <v>1.10124</v>
      </c>
      <c r="AV15" s="74">
        <v>1.1447100000000001</v>
      </c>
      <c r="AW15" s="74">
        <v>0.71001000000000003</v>
      </c>
      <c r="AX15" s="74">
        <v>0.13041</v>
      </c>
      <c r="AY15" s="74">
        <v>7.2450000000000001E-2</v>
      </c>
      <c r="AZ15" s="74">
        <v>3.9122999999999997</v>
      </c>
      <c r="BA15" s="74">
        <v>2.1735000000000002</v>
      </c>
      <c r="BB15" s="74">
        <v>1.8836999999999999</v>
      </c>
      <c r="BC15" s="74">
        <v>0.5796</v>
      </c>
      <c r="BD15" s="74">
        <v>0</v>
      </c>
      <c r="BE15" s="74">
        <v>0.86939999999999984</v>
      </c>
      <c r="BF15" s="74">
        <v>9.1286999999999985</v>
      </c>
      <c r="BG15" s="74">
        <v>0.86939999999999984</v>
      </c>
      <c r="BH15" s="74">
        <v>3.4775999999999994</v>
      </c>
      <c r="BI15" s="74">
        <v>9.8531999999999993</v>
      </c>
      <c r="BJ15" s="74">
        <v>6.0857999999999999</v>
      </c>
      <c r="BK15" s="74">
        <v>5.6511000000000005</v>
      </c>
      <c r="BL15" s="74">
        <v>3.6225000000000005</v>
      </c>
      <c r="BM15" s="74">
        <v>10.287899999999999</v>
      </c>
      <c r="BN15" s="74">
        <v>9.2736000000000001</v>
      </c>
      <c r="BO15" s="74">
        <v>11.302200000000001</v>
      </c>
      <c r="BP15" s="74">
        <v>8.9838000000000005</v>
      </c>
      <c r="BQ15" s="74">
        <v>6.3755999999999995</v>
      </c>
      <c r="BR15" s="74">
        <v>5.9409000000000001</v>
      </c>
      <c r="BS15" s="74">
        <v>11.0124</v>
      </c>
      <c r="BT15" s="74">
        <v>2.4632999999999998</v>
      </c>
      <c r="BU15" s="74">
        <v>9.4184999999999999</v>
      </c>
      <c r="BV15" s="74">
        <v>0.86939999999999984</v>
      </c>
      <c r="BW15" s="74">
        <v>11.0124</v>
      </c>
      <c r="BX15" s="74">
        <v>5.3613</v>
      </c>
      <c r="BY15" s="74">
        <v>7.8245999999999993</v>
      </c>
      <c r="BZ15" s="74">
        <v>3.6225000000000005</v>
      </c>
      <c r="CA15" s="74">
        <v>3.4775999999999994</v>
      </c>
      <c r="CB15" s="74">
        <v>3.3327</v>
      </c>
      <c r="CC15" s="74">
        <v>1.7387999999999997</v>
      </c>
      <c r="CD15" s="74">
        <v>2.7530999999999999</v>
      </c>
      <c r="CE15" s="74">
        <v>2.4632999999999998</v>
      </c>
      <c r="CF15" s="74">
        <v>3.9122999999999997</v>
      </c>
      <c r="CG15" s="74">
        <v>2.6082000000000001</v>
      </c>
      <c r="CH15" s="74">
        <v>0.72450000000000003</v>
      </c>
      <c r="CI15" s="74">
        <v>4.0571999999999999</v>
      </c>
      <c r="CJ15" s="74">
        <v>3.0428999999999999</v>
      </c>
      <c r="CK15" s="74">
        <v>7.8245999999999993</v>
      </c>
      <c r="CL15" s="74">
        <v>6.8103000000000007</v>
      </c>
      <c r="CM15" s="74">
        <v>5.0715000000000003</v>
      </c>
      <c r="CN15" s="74">
        <v>1.5938999999999999</v>
      </c>
      <c r="CO15" s="74">
        <v>2.3184</v>
      </c>
      <c r="CP15" s="74">
        <v>9.1286999999999985</v>
      </c>
      <c r="CQ15" s="74">
        <v>3.1877999999999997</v>
      </c>
      <c r="CR15" s="74">
        <v>1.0143</v>
      </c>
      <c r="CS15" s="74">
        <v>6.6654</v>
      </c>
      <c r="CT15" s="74">
        <v>3.6225000000000005</v>
      </c>
      <c r="CU15" s="74">
        <v>5.9409000000000001</v>
      </c>
      <c r="CV15" s="74">
        <v>1.3041</v>
      </c>
      <c r="CW15" s="74">
        <v>5.5061999999999998</v>
      </c>
      <c r="CX15" s="74">
        <v>0</v>
      </c>
      <c r="CY15" s="74">
        <v>3.4775999999999994</v>
      </c>
      <c r="CZ15" s="74">
        <v>2.6082000000000001</v>
      </c>
      <c r="DA15" s="74">
        <v>3.1877999999999997</v>
      </c>
      <c r="DB15" s="74">
        <v>1.1592</v>
      </c>
      <c r="DC15" s="74">
        <v>2.7530999999999999</v>
      </c>
      <c r="DD15" s="74">
        <v>1.0143</v>
      </c>
      <c r="DE15" s="74">
        <v>1.5938999999999999</v>
      </c>
      <c r="DF15" s="74">
        <v>1.4489999999999999E-2</v>
      </c>
      <c r="DG15" s="74">
        <v>0.43469999999999992</v>
      </c>
      <c r="DH15" s="74">
        <v>4.6368</v>
      </c>
      <c r="DI15" s="74">
        <v>0.2898</v>
      </c>
      <c r="DJ15" s="74">
        <v>3.0428999999999999</v>
      </c>
      <c r="DK15" s="74">
        <v>3.4775999999999994</v>
      </c>
      <c r="DL15" s="74">
        <v>1.0143</v>
      </c>
      <c r="DM15" s="74">
        <v>0.43469999999999992</v>
      </c>
      <c r="DN15" s="74">
        <v>1.5938999999999999</v>
      </c>
      <c r="DO15" s="74">
        <v>3.3327</v>
      </c>
      <c r="DP15" s="74">
        <v>0</v>
      </c>
      <c r="DQ15" s="74">
        <v>3.7673999999999999</v>
      </c>
      <c r="DR15" s="74">
        <v>4.4919000000000002</v>
      </c>
      <c r="DS15" s="74">
        <v>0</v>
      </c>
      <c r="DT15" s="74">
        <v>1.7387999999999997</v>
      </c>
      <c r="DU15" s="74">
        <v>3.0428999999999999</v>
      </c>
      <c r="DV15" s="74">
        <v>2.6082000000000001</v>
      </c>
      <c r="DW15" s="74">
        <v>1.7387999999999997</v>
      </c>
      <c r="DX15" s="74">
        <v>4.2020999999999997</v>
      </c>
      <c r="DY15" s="74">
        <v>3.9122999999999997</v>
      </c>
      <c r="DZ15" s="74">
        <v>2.4632999999999998</v>
      </c>
      <c r="EA15" s="74">
        <v>0.86939999999999984</v>
      </c>
      <c r="EB15" s="74">
        <v>0</v>
      </c>
      <c r="EC15" s="74">
        <v>0</v>
      </c>
      <c r="ED15" s="74">
        <v>1.0143</v>
      </c>
      <c r="EE15" s="74">
        <v>0.86939999999999984</v>
      </c>
      <c r="EF15" s="74">
        <v>3.1877999999999997</v>
      </c>
      <c r="EG15" s="74">
        <v>5.0715000000000003</v>
      </c>
      <c r="EH15" s="75">
        <f t="shared" si="0"/>
        <v>411.04516000000007</v>
      </c>
      <c r="EI15" s="75">
        <f t="shared" si="1"/>
        <v>4.2972000000000001</v>
      </c>
      <c r="EJ15" s="75">
        <f t="shared" si="2"/>
        <v>411.89652999999993</v>
      </c>
      <c r="EK15" s="75">
        <f t="shared" si="3"/>
        <v>827.23888999999997</v>
      </c>
      <c r="EL15" s="75">
        <v>0</v>
      </c>
      <c r="EM15" s="75">
        <f t="shared" si="4"/>
        <v>827.23888999999997</v>
      </c>
    </row>
    <row r="16" spans="1:143" x14ac:dyDescent="0.25">
      <c r="A16" s="49" t="s">
        <v>9</v>
      </c>
      <c r="B16" s="74">
        <v>20.428829999999998</v>
      </c>
      <c r="C16" s="74">
        <v>0</v>
      </c>
      <c r="D16" s="74">
        <v>7.0545600000000004</v>
      </c>
      <c r="E16" s="74">
        <v>18.812160000000002</v>
      </c>
      <c r="F16" s="74">
        <v>0</v>
      </c>
      <c r="G16" s="74">
        <v>0</v>
      </c>
      <c r="H16" s="74">
        <v>60.992549999999994</v>
      </c>
      <c r="I16" s="74">
        <v>56.877389999999998</v>
      </c>
      <c r="J16" s="74">
        <v>26.16066</v>
      </c>
      <c r="K16" s="74">
        <v>0</v>
      </c>
      <c r="L16" s="74">
        <v>0</v>
      </c>
      <c r="M16" s="74">
        <v>30.128849999999996</v>
      </c>
      <c r="N16" s="74">
        <v>38.800080000000001</v>
      </c>
      <c r="O16" s="74">
        <v>0</v>
      </c>
      <c r="P16" s="74">
        <v>36.889469999999996</v>
      </c>
      <c r="Q16" s="74">
        <v>5.584859999999999</v>
      </c>
      <c r="R16" s="74">
        <v>2.6454599999999999</v>
      </c>
      <c r="S16" s="74">
        <v>8.9651700000000005</v>
      </c>
      <c r="T16" s="74">
        <v>4.1151600000000004</v>
      </c>
      <c r="U16" s="74">
        <v>4.8500100000000002</v>
      </c>
      <c r="V16" s="74">
        <v>6.7606199999999994</v>
      </c>
      <c r="W16" s="74">
        <v>9.4060800000000011</v>
      </c>
      <c r="X16" s="74">
        <v>14.843969999999999</v>
      </c>
      <c r="Y16" s="74">
        <v>5.7318299999999995</v>
      </c>
      <c r="Z16" s="74">
        <v>16.607610000000001</v>
      </c>
      <c r="AA16" s="74">
        <v>3.9681899999999999</v>
      </c>
      <c r="AB16" s="74">
        <v>2.0575800000000002</v>
      </c>
      <c r="AC16" s="74">
        <v>0.88182000000000005</v>
      </c>
      <c r="AD16" s="74">
        <v>7.9363799999999998</v>
      </c>
      <c r="AE16" s="74">
        <v>14.109120000000001</v>
      </c>
      <c r="AF16" s="74">
        <v>2.6454599999999999</v>
      </c>
      <c r="AG16" s="74">
        <v>0.102879</v>
      </c>
      <c r="AH16" s="74">
        <v>0.42799999999999999</v>
      </c>
      <c r="AI16" s="74">
        <v>57.230000000000004</v>
      </c>
      <c r="AJ16" s="74">
        <v>0.23199999999999998</v>
      </c>
      <c r="AK16" s="74">
        <v>2.7924299999999995</v>
      </c>
      <c r="AL16" s="74">
        <v>1.32273</v>
      </c>
      <c r="AM16" s="74">
        <v>3.0863700000000001</v>
      </c>
      <c r="AN16" s="74">
        <v>3.5272800000000002</v>
      </c>
      <c r="AO16" s="74">
        <v>2.6454599999999999</v>
      </c>
      <c r="AP16" s="74">
        <v>2.0575800000000002</v>
      </c>
      <c r="AQ16" s="74">
        <v>0.22045500000000001</v>
      </c>
      <c r="AR16" s="74">
        <v>16.460640000000001</v>
      </c>
      <c r="AS16" s="74">
        <v>7.0545600000000004</v>
      </c>
      <c r="AT16" s="74">
        <v>14.109120000000001</v>
      </c>
      <c r="AU16" s="74">
        <v>1.1169720000000001</v>
      </c>
      <c r="AV16" s="74">
        <v>1.1610630000000002</v>
      </c>
      <c r="AW16" s="74">
        <v>0.72015300000000004</v>
      </c>
      <c r="AX16" s="74">
        <v>0.13227300000000003</v>
      </c>
      <c r="AY16" s="74">
        <v>7.3485000000000009E-2</v>
      </c>
      <c r="AZ16" s="74">
        <v>3.9681899999999999</v>
      </c>
      <c r="BA16" s="74">
        <v>2.2045499999999998</v>
      </c>
      <c r="BB16" s="74">
        <v>1.9106100000000001</v>
      </c>
      <c r="BC16" s="74">
        <v>0.58788000000000007</v>
      </c>
      <c r="BD16" s="74">
        <v>0</v>
      </c>
      <c r="BE16" s="74">
        <v>0.88182000000000005</v>
      </c>
      <c r="BF16" s="74">
        <v>9.2591100000000015</v>
      </c>
      <c r="BG16" s="74">
        <v>0.88182000000000005</v>
      </c>
      <c r="BH16" s="74">
        <v>3.5272800000000002</v>
      </c>
      <c r="BI16" s="74">
        <v>9.9939599999999995</v>
      </c>
      <c r="BJ16" s="74">
        <v>6.1727400000000001</v>
      </c>
      <c r="BK16" s="74">
        <v>5.7318299999999995</v>
      </c>
      <c r="BL16" s="74">
        <v>3.6742500000000007</v>
      </c>
      <c r="BM16" s="74">
        <v>10.43487</v>
      </c>
      <c r="BN16" s="74">
        <v>9.4060800000000011</v>
      </c>
      <c r="BO16" s="74">
        <v>11.463659999999999</v>
      </c>
      <c r="BP16" s="74">
        <v>9.1121400000000001</v>
      </c>
      <c r="BQ16" s="74">
        <v>6.4666800000000002</v>
      </c>
      <c r="BR16" s="74">
        <v>6.0257700000000005</v>
      </c>
      <c r="BS16" s="74">
        <v>11.169719999999998</v>
      </c>
      <c r="BT16" s="74">
        <v>2.4984899999999999</v>
      </c>
      <c r="BU16" s="74">
        <v>9.5530500000000007</v>
      </c>
      <c r="BV16" s="74">
        <v>0.88182000000000005</v>
      </c>
      <c r="BW16" s="74">
        <v>11.169719999999998</v>
      </c>
      <c r="BX16" s="74">
        <v>5.4378900000000003</v>
      </c>
      <c r="BY16" s="74">
        <v>7.9363799999999998</v>
      </c>
      <c r="BZ16" s="74">
        <v>3.6742500000000007</v>
      </c>
      <c r="CA16" s="74">
        <v>3.5272800000000002</v>
      </c>
      <c r="CB16" s="74">
        <v>3.3803099999999997</v>
      </c>
      <c r="CC16" s="74">
        <v>1.7636400000000001</v>
      </c>
      <c r="CD16" s="74">
        <v>2.7924299999999995</v>
      </c>
      <c r="CE16" s="74">
        <v>2.4984899999999999</v>
      </c>
      <c r="CF16" s="74">
        <v>3.9681899999999999</v>
      </c>
      <c r="CG16" s="74">
        <v>2.6454599999999999</v>
      </c>
      <c r="CH16" s="74">
        <v>0.73485</v>
      </c>
      <c r="CI16" s="74">
        <v>4.1151600000000004</v>
      </c>
      <c r="CJ16" s="74">
        <v>3.0863700000000001</v>
      </c>
      <c r="CK16" s="74">
        <v>7.9363799999999998</v>
      </c>
      <c r="CL16" s="74">
        <v>6.9075899999999999</v>
      </c>
      <c r="CM16" s="74">
        <v>5.1439499999999994</v>
      </c>
      <c r="CN16" s="74">
        <v>1.6166700000000001</v>
      </c>
      <c r="CO16" s="74">
        <v>2.3515200000000003</v>
      </c>
      <c r="CP16" s="74">
        <v>9.2591100000000015</v>
      </c>
      <c r="CQ16" s="74">
        <v>3.2333400000000001</v>
      </c>
      <c r="CR16" s="74">
        <v>1.0287900000000001</v>
      </c>
      <c r="CS16" s="74">
        <v>6.7606199999999994</v>
      </c>
      <c r="CT16" s="74">
        <v>3.6742500000000007</v>
      </c>
      <c r="CU16" s="74">
        <v>6.0257700000000005</v>
      </c>
      <c r="CV16" s="74">
        <v>1.32273</v>
      </c>
      <c r="CW16" s="74">
        <v>5.584859999999999</v>
      </c>
      <c r="CX16" s="74">
        <v>0</v>
      </c>
      <c r="CY16" s="74">
        <v>3.5272800000000002</v>
      </c>
      <c r="CZ16" s="74">
        <v>2.6454599999999999</v>
      </c>
      <c r="DA16" s="74">
        <v>3.2333400000000001</v>
      </c>
      <c r="DB16" s="74">
        <v>1.1757600000000001</v>
      </c>
      <c r="DC16" s="74">
        <v>2.7924299999999995</v>
      </c>
      <c r="DD16" s="74">
        <v>1.0287900000000001</v>
      </c>
      <c r="DE16" s="74">
        <v>1.6166700000000001</v>
      </c>
      <c r="DF16" s="74">
        <v>1.4697000000000002E-2</v>
      </c>
      <c r="DG16" s="74">
        <v>0.44091000000000002</v>
      </c>
      <c r="DH16" s="74">
        <v>4.7030400000000006</v>
      </c>
      <c r="DI16" s="74">
        <v>0.29394000000000003</v>
      </c>
      <c r="DJ16" s="74">
        <v>3.0863700000000001</v>
      </c>
      <c r="DK16" s="74">
        <v>3.5272800000000002</v>
      </c>
      <c r="DL16" s="74">
        <v>1.0287900000000001</v>
      </c>
      <c r="DM16" s="74">
        <v>0.44091000000000002</v>
      </c>
      <c r="DN16" s="74">
        <v>1.6166700000000001</v>
      </c>
      <c r="DO16" s="74">
        <v>3.3803099999999997</v>
      </c>
      <c r="DP16" s="74">
        <v>0</v>
      </c>
      <c r="DQ16" s="74">
        <v>3.8212200000000003</v>
      </c>
      <c r="DR16" s="74">
        <v>4.5560700000000001</v>
      </c>
      <c r="DS16" s="74">
        <v>0</v>
      </c>
      <c r="DT16" s="74">
        <v>1.7636400000000001</v>
      </c>
      <c r="DU16" s="74">
        <v>3.0863700000000001</v>
      </c>
      <c r="DV16" s="74">
        <v>2.6454599999999999</v>
      </c>
      <c r="DW16" s="74">
        <v>1.7636400000000001</v>
      </c>
      <c r="DX16" s="74">
        <v>4.2621300000000009</v>
      </c>
      <c r="DY16" s="74">
        <v>3.9681899999999999</v>
      </c>
      <c r="DZ16" s="74">
        <v>2.4984899999999999</v>
      </c>
      <c r="EA16" s="74">
        <v>0.88182000000000005</v>
      </c>
      <c r="EB16" s="74">
        <v>0</v>
      </c>
      <c r="EC16" s="74">
        <v>0</v>
      </c>
      <c r="ED16" s="74">
        <v>1.0287900000000001</v>
      </c>
      <c r="EE16" s="74">
        <v>0.88182000000000005</v>
      </c>
      <c r="EF16" s="74">
        <v>3.2333400000000001</v>
      </c>
      <c r="EG16" s="74">
        <v>5.1439499999999994</v>
      </c>
      <c r="EH16" s="75">
        <f t="shared" si="0"/>
        <v>417.07134799999994</v>
      </c>
      <c r="EI16" s="75">
        <f t="shared" si="1"/>
        <v>4.3471599999999997</v>
      </c>
      <c r="EJ16" s="75">
        <f t="shared" si="2"/>
        <v>417.77870900000005</v>
      </c>
      <c r="EK16" s="75">
        <f t="shared" si="3"/>
        <v>839.19721699999991</v>
      </c>
      <c r="EL16" s="75">
        <v>0</v>
      </c>
      <c r="EM16" s="75">
        <f t="shared" si="4"/>
        <v>839.19721699999991</v>
      </c>
    </row>
    <row r="17" spans="1:143" x14ac:dyDescent="0.25">
      <c r="A17" s="49" t="s">
        <v>10</v>
      </c>
      <c r="B17" s="74">
        <v>23.0184</v>
      </c>
      <c r="C17" s="74">
        <v>0</v>
      </c>
      <c r="D17" s="74">
        <v>7.9488000000000021</v>
      </c>
      <c r="E17" s="74">
        <v>21.196800000000003</v>
      </c>
      <c r="F17" s="74">
        <v>0</v>
      </c>
      <c r="G17" s="74">
        <v>0</v>
      </c>
      <c r="H17" s="74">
        <v>68.724000000000004</v>
      </c>
      <c r="I17" s="74">
        <v>64.08720000000001</v>
      </c>
      <c r="J17" s="74">
        <v>29.476800000000004</v>
      </c>
      <c r="K17" s="74">
        <v>0</v>
      </c>
      <c r="L17" s="74">
        <v>0</v>
      </c>
      <c r="M17" s="74">
        <v>33.948</v>
      </c>
      <c r="N17" s="74">
        <v>43.71840000000001</v>
      </c>
      <c r="O17" s="74">
        <v>0</v>
      </c>
      <c r="P17" s="74">
        <v>41.565600000000003</v>
      </c>
      <c r="Q17" s="74">
        <v>6.2928000000000006</v>
      </c>
      <c r="R17" s="74">
        <v>2.9808000000000003</v>
      </c>
      <c r="S17" s="74">
        <v>10.101600000000001</v>
      </c>
      <c r="T17" s="74">
        <v>4.6368000000000009</v>
      </c>
      <c r="U17" s="74">
        <v>5.4648000000000012</v>
      </c>
      <c r="V17" s="74">
        <v>7.6176000000000021</v>
      </c>
      <c r="W17" s="74">
        <v>10.598400000000002</v>
      </c>
      <c r="X17" s="74">
        <v>16.725600000000004</v>
      </c>
      <c r="Y17" s="74">
        <v>6.458400000000001</v>
      </c>
      <c r="Z17" s="74">
        <v>18.712800000000001</v>
      </c>
      <c r="AA17" s="74">
        <v>4.4712000000000005</v>
      </c>
      <c r="AB17" s="74">
        <v>2.3184000000000005</v>
      </c>
      <c r="AC17" s="74">
        <v>0.99360000000000026</v>
      </c>
      <c r="AD17" s="74">
        <v>8.942400000000001</v>
      </c>
      <c r="AE17" s="74">
        <v>15.897600000000004</v>
      </c>
      <c r="AF17" s="74">
        <v>2.9808000000000003</v>
      </c>
      <c r="AG17" s="74">
        <v>0.11592</v>
      </c>
      <c r="AH17" s="74">
        <v>0.434</v>
      </c>
      <c r="AI17" s="74">
        <v>57.132000000000005</v>
      </c>
      <c r="AJ17" s="74">
        <v>0.222</v>
      </c>
      <c r="AK17" s="74">
        <v>3.1464000000000003</v>
      </c>
      <c r="AL17" s="74">
        <v>1.4904000000000002</v>
      </c>
      <c r="AM17" s="74">
        <v>3.4776000000000002</v>
      </c>
      <c r="AN17" s="74">
        <v>3.974400000000001</v>
      </c>
      <c r="AO17" s="74">
        <v>2.9808000000000003</v>
      </c>
      <c r="AP17" s="74">
        <v>2.3184000000000005</v>
      </c>
      <c r="AQ17" s="74">
        <v>0.24840000000000007</v>
      </c>
      <c r="AR17" s="74">
        <v>18.547200000000004</v>
      </c>
      <c r="AS17" s="74">
        <v>7.9488000000000021</v>
      </c>
      <c r="AT17" s="74">
        <v>15.897600000000004</v>
      </c>
      <c r="AU17" s="74">
        <v>1.2585600000000001</v>
      </c>
      <c r="AV17" s="74">
        <v>1.3082400000000003</v>
      </c>
      <c r="AW17" s="74">
        <v>0.81144000000000016</v>
      </c>
      <c r="AX17" s="74">
        <v>0.14904000000000003</v>
      </c>
      <c r="AY17" s="74">
        <v>8.2800000000000012E-2</v>
      </c>
      <c r="AZ17" s="74">
        <v>4.4712000000000005</v>
      </c>
      <c r="BA17" s="74">
        <v>2.4840000000000004</v>
      </c>
      <c r="BB17" s="74">
        <v>2.1528000000000005</v>
      </c>
      <c r="BC17" s="74">
        <v>0.6624000000000001</v>
      </c>
      <c r="BD17" s="74">
        <v>0</v>
      </c>
      <c r="BE17" s="74">
        <v>0.99360000000000026</v>
      </c>
      <c r="BF17" s="74">
        <v>10.432800000000002</v>
      </c>
      <c r="BG17" s="74">
        <v>0.99360000000000026</v>
      </c>
      <c r="BH17" s="74">
        <v>3.974400000000001</v>
      </c>
      <c r="BI17" s="74">
        <v>11.260800000000001</v>
      </c>
      <c r="BJ17" s="74">
        <v>6.9552000000000005</v>
      </c>
      <c r="BK17" s="74">
        <v>6.458400000000001</v>
      </c>
      <c r="BL17" s="74">
        <v>4.1400000000000006</v>
      </c>
      <c r="BM17" s="74">
        <v>11.757600000000002</v>
      </c>
      <c r="BN17" s="74">
        <v>10.598400000000002</v>
      </c>
      <c r="BO17" s="74">
        <v>12.916800000000002</v>
      </c>
      <c r="BP17" s="74">
        <v>10.267200000000001</v>
      </c>
      <c r="BQ17" s="74">
        <v>7.2864000000000022</v>
      </c>
      <c r="BR17" s="74">
        <v>6.789600000000001</v>
      </c>
      <c r="BS17" s="74">
        <v>12.585600000000001</v>
      </c>
      <c r="BT17" s="74">
        <v>2.8152000000000004</v>
      </c>
      <c r="BU17" s="74">
        <v>10.764000000000001</v>
      </c>
      <c r="BV17" s="74">
        <v>0.99360000000000026</v>
      </c>
      <c r="BW17" s="74">
        <v>12.585600000000001</v>
      </c>
      <c r="BX17" s="74">
        <v>6.1272000000000011</v>
      </c>
      <c r="BY17" s="74">
        <v>8.942400000000001</v>
      </c>
      <c r="BZ17" s="74">
        <v>4.1400000000000006</v>
      </c>
      <c r="CA17" s="74">
        <v>3.974400000000001</v>
      </c>
      <c r="CB17" s="74">
        <v>3.8088000000000011</v>
      </c>
      <c r="CC17" s="74">
        <v>1.9872000000000005</v>
      </c>
      <c r="CD17" s="74">
        <v>3.1464000000000003</v>
      </c>
      <c r="CE17" s="74">
        <v>2.8152000000000004</v>
      </c>
      <c r="CF17" s="74">
        <v>4.4712000000000005</v>
      </c>
      <c r="CG17" s="74">
        <v>2.9808000000000003</v>
      </c>
      <c r="CH17" s="74">
        <v>0.82800000000000007</v>
      </c>
      <c r="CI17" s="74">
        <v>4.6368000000000009</v>
      </c>
      <c r="CJ17" s="74">
        <v>3.4776000000000002</v>
      </c>
      <c r="CK17" s="74">
        <v>8.942400000000001</v>
      </c>
      <c r="CL17" s="74">
        <v>7.7832000000000017</v>
      </c>
      <c r="CM17" s="74">
        <v>5.7960000000000003</v>
      </c>
      <c r="CN17" s="74">
        <v>1.8216000000000006</v>
      </c>
      <c r="CO17" s="74">
        <v>2.6496000000000004</v>
      </c>
      <c r="CP17" s="74">
        <v>10.432800000000002</v>
      </c>
      <c r="CQ17" s="74">
        <v>3.6432000000000011</v>
      </c>
      <c r="CR17" s="74">
        <v>1.1592000000000002</v>
      </c>
      <c r="CS17" s="74">
        <v>7.6176000000000021</v>
      </c>
      <c r="CT17" s="74">
        <v>4.1400000000000006</v>
      </c>
      <c r="CU17" s="74">
        <v>6.789600000000001</v>
      </c>
      <c r="CV17" s="74">
        <v>1.4904000000000002</v>
      </c>
      <c r="CW17" s="74">
        <v>6.2928000000000006</v>
      </c>
      <c r="CX17" s="74">
        <v>0</v>
      </c>
      <c r="CY17" s="74">
        <v>3.974400000000001</v>
      </c>
      <c r="CZ17" s="74">
        <v>2.9808000000000003</v>
      </c>
      <c r="DA17" s="74">
        <v>3.6432000000000011</v>
      </c>
      <c r="DB17" s="74">
        <v>1.3248000000000002</v>
      </c>
      <c r="DC17" s="74">
        <v>3.1464000000000003</v>
      </c>
      <c r="DD17" s="74">
        <v>1.1592000000000002</v>
      </c>
      <c r="DE17" s="74">
        <v>1.8216000000000006</v>
      </c>
      <c r="DF17" s="74">
        <v>1.6560000000000002E-2</v>
      </c>
      <c r="DG17" s="74">
        <v>0.49680000000000013</v>
      </c>
      <c r="DH17" s="74">
        <v>5.2992000000000008</v>
      </c>
      <c r="DI17" s="74">
        <v>0.33120000000000005</v>
      </c>
      <c r="DJ17" s="74">
        <v>3.4776000000000002</v>
      </c>
      <c r="DK17" s="74">
        <v>3.974400000000001</v>
      </c>
      <c r="DL17" s="74">
        <v>1.1592000000000002</v>
      </c>
      <c r="DM17" s="74">
        <v>0.49680000000000013</v>
      </c>
      <c r="DN17" s="74">
        <v>1.8216000000000006</v>
      </c>
      <c r="DO17" s="74">
        <v>3.8088000000000011</v>
      </c>
      <c r="DP17" s="74">
        <v>0</v>
      </c>
      <c r="DQ17" s="74">
        <v>4.305600000000001</v>
      </c>
      <c r="DR17" s="74">
        <v>5.1336000000000004</v>
      </c>
      <c r="DS17" s="74">
        <v>0</v>
      </c>
      <c r="DT17" s="74">
        <v>1.9872000000000005</v>
      </c>
      <c r="DU17" s="74">
        <v>3.4776000000000002</v>
      </c>
      <c r="DV17" s="74">
        <v>2.9808000000000003</v>
      </c>
      <c r="DW17" s="74">
        <v>1.9872000000000005</v>
      </c>
      <c r="DX17" s="74">
        <v>4.8024000000000013</v>
      </c>
      <c r="DY17" s="74">
        <v>4.4712000000000005</v>
      </c>
      <c r="DZ17" s="74">
        <v>2.8152000000000004</v>
      </c>
      <c r="EA17" s="74">
        <v>0.99360000000000026</v>
      </c>
      <c r="EB17" s="74">
        <v>0</v>
      </c>
      <c r="EC17" s="74">
        <v>0</v>
      </c>
      <c r="ED17" s="74">
        <v>1.1592000000000002</v>
      </c>
      <c r="EE17" s="74">
        <v>0.99360000000000026</v>
      </c>
      <c r="EF17" s="74">
        <v>3.6432000000000011</v>
      </c>
      <c r="EG17" s="74">
        <v>5.7960000000000003</v>
      </c>
      <c r="EH17" s="75">
        <f t="shared" si="0"/>
        <v>462.58703999999994</v>
      </c>
      <c r="EI17" s="75">
        <f t="shared" si="1"/>
        <v>4.8588000000000005</v>
      </c>
      <c r="EJ17" s="75">
        <f t="shared" si="2"/>
        <v>470.68832000000009</v>
      </c>
      <c r="EK17" s="75">
        <f t="shared" si="3"/>
        <v>938.13416000000007</v>
      </c>
      <c r="EL17" s="75">
        <v>0</v>
      </c>
      <c r="EM17" s="75">
        <f t="shared" si="4"/>
        <v>938.13416000000007</v>
      </c>
    </row>
    <row r="18" spans="1:143" x14ac:dyDescent="0.25">
      <c r="A18" s="49" t="s">
        <v>11</v>
      </c>
      <c r="B18" s="74">
        <v>25.895700000000005</v>
      </c>
      <c r="C18" s="74">
        <v>0</v>
      </c>
      <c r="D18" s="74">
        <v>8.942400000000001</v>
      </c>
      <c r="E18" s="74">
        <v>23.846400000000003</v>
      </c>
      <c r="F18" s="74">
        <v>0</v>
      </c>
      <c r="G18" s="74">
        <v>0</v>
      </c>
      <c r="H18" s="74">
        <v>77.31450000000001</v>
      </c>
      <c r="I18" s="74">
        <v>72.098100000000017</v>
      </c>
      <c r="J18" s="74">
        <v>33.161400000000008</v>
      </c>
      <c r="K18" s="74">
        <v>0</v>
      </c>
      <c r="L18" s="74">
        <v>0</v>
      </c>
      <c r="M18" s="74">
        <v>38.191500000000005</v>
      </c>
      <c r="N18" s="74">
        <v>49.183200000000006</v>
      </c>
      <c r="O18" s="74">
        <v>0</v>
      </c>
      <c r="P18" s="74">
        <v>46.761299999999999</v>
      </c>
      <c r="Q18" s="74">
        <v>7.0794000000000015</v>
      </c>
      <c r="R18" s="74">
        <v>3.3534000000000002</v>
      </c>
      <c r="S18" s="74">
        <v>11.3643</v>
      </c>
      <c r="T18" s="74">
        <v>5.2164000000000001</v>
      </c>
      <c r="U18" s="74">
        <v>6.1479000000000008</v>
      </c>
      <c r="V18" s="74">
        <v>8.5698000000000008</v>
      </c>
      <c r="W18" s="74">
        <v>11.923200000000001</v>
      </c>
      <c r="X18" s="74">
        <v>18.816300000000005</v>
      </c>
      <c r="Y18" s="74">
        <v>7.2657000000000007</v>
      </c>
      <c r="Z18" s="74">
        <v>21.051900000000003</v>
      </c>
      <c r="AA18" s="74">
        <v>5.0301000000000009</v>
      </c>
      <c r="AB18" s="74">
        <v>2.6082000000000001</v>
      </c>
      <c r="AC18" s="74">
        <v>1.1178000000000001</v>
      </c>
      <c r="AD18" s="74">
        <v>10.060200000000002</v>
      </c>
      <c r="AE18" s="74">
        <v>17.884800000000002</v>
      </c>
      <c r="AF18" s="74">
        <v>3.3534000000000002</v>
      </c>
      <c r="AG18" s="74">
        <v>0.13041</v>
      </c>
      <c r="AH18" s="74">
        <v>0.42599999999999999</v>
      </c>
      <c r="AI18" s="74">
        <v>57.25</v>
      </c>
      <c r="AJ18" s="74">
        <v>0.22999999999999998</v>
      </c>
      <c r="AK18" s="74">
        <v>3.5397000000000007</v>
      </c>
      <c r="AL18" s="74">
        <v>1.6767000000000001</v>
      </c>
      <c r="AM18" s="74">
        <v>3.9123000000000006</v>
      </c>
      <c r="AN18" s="74">
        <v>4.4712000000000005</v>
      </c>
      <c r="AO18" s="74">
        <v>3.3534000000000002</v>
      </c>
      <c r="AP18" s="74">
        <v>2.6082000000000001</v>
      </c>
      <c r="AQ18" s="74">
        <v>0.27945000000000003</v>
      </c>
      <c r="AR18" s="74">
        <v>20.865600000000001</v>
      </c>
      <c r="AS18" s="74">
        <v>8.942400000000001</v>
      </c>
      <c r="AT18" s="74">
        <v>17.884800000000002</v>
      </c>
      <c r="AU18" s="74">
        <v>1.41588</v>
      </c>
      <c r="AV18" s="74">
        <v>1.4717700000000002</v>
      </c>
      <c r="AW18" s="74">
        <v>0.91286999999999996</v>
      </c>
      <c r="AX18" s="74">
        <v>0.16767000000000001</v>
      </c>
      <c r="AY18" s="74">
        <v>9.3150000000000011E-2</v>
      </c>
      <c r="AZ18" s="74">
        <v>5.0301000000000009</v>
      </c>
      <c r="BA18" s="74">
        <v>2.7945000000000002</v>
      </c>
      <c r="BB18" s="74">
        <v>2.4219000000000004</v>
      </c>
      <c r="BC18" s="74">
        <v>0.74520000000000008</v>
      </c>
      <c r="BD18" s="74">
        <v>0</v>
      </c>
      <c r="BE18" s="74">
        <v>1.1178000000000001</v>
      </c>
      <c r="BF18" s="74">
        <v>11.7369</v>
      </c>
      <c r="BG18" s="74">
        <v>1.1178000000000001</v>
      </c>
      <c r="BH18" s="74">
        <v>4.4712000000000005</v>
      </c>
      <c r="BI18" s="74">
        <v>12.6684</v>
      </c>
      <c r="BJ18" s="74">
        <v>7.8246000000000011</v>
      </c>
      <c r="BK18" s="74">
        <v>7.2657000000000007</v>
      </c>
      <c r="BL18" s="74">
        <v>4.6574999999999998</v>
      </c>
      <c r="BM18" s="74">
        <v>13.227300000000001</v>
      </c>
      <c r="BN18" s="74">
        <v>11.923200000000001</v>
      </c>
      <c r="BO18" s="74">
        <v>14.531400000000001</v>
      </c>
      <c r="BP18" s="74">
        <v>11.550600000000001</v>
      </c>
      <c r="BQ18" s="74">
        <v>8.1972000000000005</v>
      </c>
      <c r="BR18" s="74">
        <v>7.6383000000000001</v>
      </c>
      <c r="BS18" s="74">
        <v>14.158800000000003</v>
      </c>
      <c r="BT18" s="74">
        <v>3.1671</v>
      </c>
      <c r="BU18" s="74">
        <v>12.109500000000001</v>
      </c>
      <c r="BV18" s="74">
        <v>1.1178000000000001</v>
      </c>
      <c r="BW18" s="74">
        <v>14.158800000000003</v>
      </c>
      <c r="BX18" s="74">
        <v>6.8931000000000013</v>
      </c>
      <c r="BY18" s="74">
        <v>10.060200000000002</v>
      </c>
      <c r="BZ18" s="74">
        <v>4.6574999999999998</v>
      </c>
      <c r="CA18" s="74">
        <v>4.4712000000000005</v>
      </c>
      <c r="CB18" s="74">
        <v>4.2849000000000004</v>
      </c>
      <c r="CC18" s="74">
        <v>2.2356000000000003</v>
      </c>
      <c r="CD18" s="74">
        <v>3.5397000000000007</v>
      </c>
      <c r="CE18" s="74">
        <v>3.1671</v>
      </c>
      <c r="CF18" s="74">
        <v>5.0301000000000009</v>
      </c>
      <c r="CG18" s="74">
        <v>3.3534000000000002</v>
      </c>
      <c r="CH18" s="74">
        <v>0.93150000000000011</v>
      </c>
      <c r="CI18" s="74">
        <v>5.2164000000000001</v>
      </c>
      <c r="CJ18" s="74">
        <v>3.9123000000000006</v>
      </c>
      <c r="CK18" s="74">
        <v>10.060200000000002</v>
      </c>
      <c r="CL18" s="74">
        <v>8.7561000000000018</v>
      </c>
      <c r="CM18" s="74">
        <v>6.5205000000000002</v>
      </c>
      <c r="CN18" s="74">
        <v>2.0493000000000001</v>
      </c>
      <c r="CO18" s="74">
        <v>2.9808000000000003</v>
      </c>
      <c r="CP18" s="74">
        <v>11.7369</v>
      </c>
      <c r="CQ18" s="74">
        <v>4.0986000000000002</v>
      </c>
      <c r="CR18" s="74">
        <v>1.3041</v>
      </c>
      <c r="CS18" s="74">
        <v>8.5698000000000008</v>
      </c>
      <c r="CT18" s="74">
        <v>4.6574999999999998</v>
      </c>
      <c r="CU18" s="74">
        <v>7.6383000000000001</v>
      </c>
      <c r="CV18" s="74">
        <v>1.6767000000000001</v>
      </c>
      <c r="CW18" s="74">
        <v>7.0794000000000015</v>
      </c>
      <c r="CX18" s="74">
        <v>0</v>
      </c>
      <c r="CY18" s="74">
        <v>4.4712000000000005</v>
      </c>
      <c r="CZ18" s="74">
        <v>3.3534000000000002</v>
      </c>
      <c r="DA18" s="74">
        <v>4.0986000000000002</v>
      </c>
      <c r="DB18" s="74">
        <v>1.4904000000000002</v>
      </c>
      <c r="DC18" s="74">
        <v>3.5397000000000007</v>
      </c>
      <c r="DD18" s="74">
        <v>1.3041</v>
      </c>
      <c r="DE18" s="74">
        <v>2.0493000000000001</v>
      </c>
      <c r="DF18" s="74">
        <v>1.8630000000000004E-2</v>
      </c>
      <c r="DG18" s="74">
        <v>0.55890000000000006</v>
      </c>
      <c r="DH18" s="74">
        <v>5.9616000000000007</v>
      </c>
      <c r="DI18" s="74">
        <v>0.37260000000000004</v>
      </c>
      <c r="DJ18" s="74">
        <v>3.9123000000000006</v>
      </c>
      <c r="DK18" s="74">
        <v>4.4712000000000005</v>
      </c>
      <c r="DL18" s="74">
        <v>1.3041</v>
      </c>
      <c r="DM18" s="74">
        <v>0.55890000000000006</v>
      </c>
      <c r="DN18" s="74">
        <v>2.0493000000000001</v>
      </c>
      <c r="DO18" s="74">
        <v>4.2849000000000004</v>
      </c>
      <c r="DP18" s="74">
        <v>0</v>
      </c>
      <c r="DQ18" s="74">
        <v>4.8438000000000008</v>
      </c>
      <c r="DR18" s="74">
        <v>5.7753000000000005</v>
      </c>
      <c r="DS18" s="74">
        <v>0</v>
      </c>
      <c r="DT18" s="74">
        <v>2.2356000000000003</v>
      </c>
      <c r="DU18" s="74">
        <v>3.9123000000000006</v>
      </c>
      <c r="DV18" s="74">
        <v>3.3534000000000002</v>
      </c>
      <c r="DW18" s="74">
        <v>2.2356000000000003</v>
      </c>
      <c r="DX18" s="74">
        <v>5.4027000000000012</v>
      </c>
      <c r="DY18" s="74">
        <v>5.0301000000000009</v>
      </c>
      <c r="DZ18" s="74">
        <v>3.1671</v>
      </c>
      <c r="EA18" s="74">
        <v>1.1178000000000001</v>
      </c>
      <c r="EB18" s="74">
        <v>0</v>
      </c>
      <c r="EC18" s="74">
        <v>0</v>
      </c>
      <c r="ED18" s="74">
        <v>1.3041</v>
      </c>
      <c r="EE18" s="74">
        <v>1.1178000000000001</v>
      </c>
      <c r="EF18" s="74">
        <v>4.0986000000000002</v>
      </c>
      <c r="EG18" s="74">
        <v>6.5205000000000002</v>
      </c>
      <c r="EH18" s="75">
        <f t="shared" si="0"/>
        <v>513.38692000000003</v>
      </c>
      <c r="EI18" s="75">
        <f t="shared" si="1"/>
        <v>5.4464000000000006</v>
      </c>
      <c r="EJ18" s="75">
        <f t="shared" si="2"/>
        <v>529.46211000000005</v>
      </c>
      <c r="EK18" s="75">
        <f t="shared" si="3"/>
        <v>1048.2954300000001</v>
      </c>
      <c r="EL18" s="75">
        <v>0</v>
      </c>
      <c r="EM18" s="75">
        <f t="shared" si="4"/>
        <v>1048.2954300000001</v>
      </c>
    </row>
    <row r="19" spans="1:143" x14ac:dyDescent="0.25">
      <c r="A19" s="49" t="s">
        <v>12</v>
      </c>
      <c r="B19" s="74">
        <v>28.773000000000003</v>
      </c>
      <c r="C19" s="74">
        <v>0</v>
      </c>
      <c r="D19" s="74">
        <v>9.9360000000000017</v>
      </c>
      <c r="E19" s="74">
        <v>26.496000000000002</v>
      </c>
      <c r="F19" s="74">
        <v>0</v>
      </c>
      <c r="G19" s="74">
        <v>0</v>
      </c>
      <c r="H19" s="74">
        <v>85.905000000000001</v>
      </c>
      <c r="I19" s="74">
        <v>80.109000000000009</v>
      </c>
      <c r="J19" s="74">
        <v>36.846000000000004</v>
      </c>
      <c r="K19" s="74">
        <v>0</v>
      </c>
      <c r="L19" s="74">
        <v>0</v>
      </c>
      <c r="M19" s="74">
        <v>42.435000000000002</v>
      </c>
      <c r="N19" s="74">
        <v>54.648000000000003</v>
      </c>
      <c r="O19" s="74">
        <v>0</v>
      </c>
      <c r="P19" s="74">
        <v>51.957000000000008</v>
      </c>
      <c r="Q19" s="74">
        <v>7.8660000000000005</v>
      </c>
      <c r="R19" s="74">
        <v>3.7260000000000004</v>
      </c>
      <c r="S19" s="74">
        <v>12.627000000000001</v>
      </c>
      <c r="T19" s="74">
        <v>5.7960000000000003</v>
      </c>
      <c r="U19" s="74">
        <v>6.8310000000000004</v>
      </c>
      <c r="V19" s="74">
        <v>9.5220000000000002</v>
      </c>
      <c r="W19" s="74">
        <v>13.248000000000001</v>
      </c>
      <c r="X19" s="74">
        <v>20.907</v>
      </c>
      <c r="Y19" s="74">
        <v>8.0730000000000004</v>
      </c>
      <c r="Z19" s="74">
        <v>23.391000000000002</v>
      </c>
      <c r="AA19" s="74">
        <v>5.5890000000000004</v>
      </c>
      <c r="AB19" s="74">
        <v>2.8980000000000001</v>
      </c>
      <c r="AC19" s="74">
        <v>1.2420000000000002</v>
      </c>
      <c r="AD19" s="74">
        <v>11.178000000000001</v>
      </c>
      <c r="AE19" s="74">
        <v>19.872000000000003</v>
      </c>
      <c r="AF19" s="74">
        <v>3.7260000000000004</v>
      </c>
      <c r="AG19" s="74">
        <v>0.1449</v>
      </c>
      <c r="AH19" s="74">
        <v>0.372</v>
      </c>
      <c r="AI19" s="74">
        <v>62.085999999999999</v>
      </c>
      <c r="AJ19" s="74">
        <v>0.27</v>
      </c>
      <c r="AK19" s="74">
        <v>3.9330000000000003</v>
      </c>
      <c r="AL19" s="74">
        <v>1.8630000000000002</v>
      </c>
      <c r="AM19" s="74">
        <v>4.3470000000000004</v>
      </c>
      <c r="AN19" s="74">
        <v>4.9680000000000009</v>
      </c>
      <c r="AO19" s="74">
        <v>3.7260000000000004</v>
      </c>
      <c r="AP19" s="74">
        <v>2.8980000000000001</v>
      </c>
      <c r="AQ19" s="74">
        <v>0.31050000000000005</v>
      </c>
      <c r="AR19" s="74">
        <v>23.184000000000001</v>
      </c>
      <c r="AS19" s="74">
        <v>9.9360000000000017</v>
      </c>
      <c r="AT19" s="74">
        <v>19.872000000000003</v>
      </c>
      <c r="AU19" s="74">
        <v>1.5731999999999999</v>
      </c>
      <c r="AV19" s="74">
        <v>1.6353000000000002</v>
      </c>
      <c r="AW19" s="74">
        <v>1.0143000000000002</v>
      </c>
      <c r="AX19" s="74">
        <v>0.18630000000000002</v>
      </c>
      <c r="AY19" s="74">
        <v>0.10350000000000001</v>
      </c>
      <c r="AZ19" s="74">
        <v>5.5890000000000004</v>
      </c>
      <c r="BA19" s="74">
        <v>3.1050000000000004</v>
      </c>
      <c r="BB19" s="74">
        <v>2.6910000000000003</v>
      </c>
      <c r="BC19" s="74">
        <v>0.82800000000000007</v>
      </c>
      <c r="BD19" s="74">
        <v>0</v>
      </c>
      <c r="BE19" s="74">
        <v>1.2420000000000002</v>
      </c>
      <c r="BF19" s="74">
        <v>13.041</v>
      </c>
      <c r="BG19" s="74">
        <v>1.2420000000000002</v>
      </c>
      <c r="BH19" s="74">
        <v>4.9680000000000009</v>
      </c>
      <c r="BI19" s="74">
        <v>14.076000000000001</v>
      </c>
      <c r="BJ19" s="74">
        <v>8.6940000000000008</v>
      </c>
      <c r="BK19" s="74">
        <v>8.0730000000000004</v>
      </c>
      <c r="BL19" s="74">
        <v>5.1749999999999998</v>
      </c>
      <c r="BM19" s="74">
        <v>14.697000000000003</v>
      </c>
      <c r="BN19" s="74">
        <v>13.248000000000001</v>
      </c>
      <c r="BO19" s="74">
        <v>16.146000000000001</v>
      </c>
      <c r="BP19" s="74">
        <v>12.834</v>
      </c>
      <c r="BQ19" s="74">
        <v>9.1080000000000005</v>
      </c>
      <c r="BR19" s="74">
        <v>8.4870000000000001</v>
      </c>
      <c r="BS19" s="74">
        <v>15.732000000000001</v>
      </c>
      <c r="BT19" s="74">
        <v>3.5190000000000001</v>
      </c>
      <c r="BU19" s="74">
        <v>13.455000000000002</v>
      </c>
      <c r="BV19" s="74">
        <v>1.2420000000000002</v>
      </c>
      <c r="BW19" s="74">
        <v>15.732000000000001</v>
      </c>
      <c r="BX19" s="74">
        <v>7.6589999999999998</v>
      </c>
      <c r="BY19" s="74">
        <v>11.178000000000001</v>
      </c>
      <c r="BZ19" s="74">
        <v>5.1749999999999998</v>
      </c>
      <c r="CA19" s="74">
        <v>4.9680000000000009</v>
      </c>
      <c r="CB19" s="74">
        <v>4.7610000000000001</v>
      </c>
      <c r="CC19" s="74">
        <v>2.4840000000000004</v>
      </c>
      <c r="CD19" s="74">
        <v>3.9330000000000003</v>
      </c>
      <c r="CE19" s="74">
        <v>3.5190000000000001</v>
      </c>
      <c r="CF19" s="74">
        <v>5.5890000000000004</v>
      </c>
      <c r="CG19" s="74">
        <v>3.7260000000000004</v>
      </c>
      <c r="CH19" s="74">
        <v>1.0350000000000001</v>
      </c>
      <c r="CI19" s="74">
        <v>5.7960000000000003</v>
      </c>
      <c r="CJ19" s="74">
        <v>4.3470000000000004</v>
      </c>
      <c r="CK19" s="74">
        <v>11.178000000000001</v>
      </c>
      <c r="CL19" s="74">
        <v>9.729000000000001</v>
      </c>
      <c r="CM19" s="74">
        <v>7.245000000000001</v>
      </c>
      <c r="CN19" s="74">
        <v>2.2770000000000001</v>
      </c>
      <c r="CO19" s="74">
        <v>3.3120000000000003</v>
      </c>
      <c r="CP19" s="74">
        <v>13.041</v>
      </c>
      <c r="CQ19" s="74">
        <v>4.5540000000000003</v>
      </c>
      <c r="CR19" s="74">
        <v>1.4490000000000001</v>
      </c>
      <c r="CS19" s="74">
        <v>9.5220000000000002</v>
      </c>
      <c r="CT19" s="74">
        <v>5.1749999999999998</v>
      </c>
      <c r="CU19" s="74">
        <v>8.4870000000000001</v>
      </c>
      <c r="CV19" s="74">
        <v>1.8630000000000002</v>
      </c>
      <c r="CW19" s="74">
        <v>7.8660000000000005</v>
      </c>
      <c r="CX19" s="74">
        <v>0</v>
      </c>
      <c r="CY19" s="74">
        <v>4.9680000000000009</v>
      </c>
      <c r="CZ19" s="74">
        <v>3.7260000000000004</v>
      </c>
      <c r="DA19" s="74">
        <v>4.5540000000000003</v>
      </c>
      <c r="DB19" s="74">
        <v>1.6560000000000001</v>
      </c>
      <c r="DC19" s="74">
        <v>3.9330000000000003</v>
      </c>
      <c r="DD19" s="74">
        <v>1.4490000000000001</v>
      </c>
      <c r="DE19" s="74">
        <v>2.2770000000000001</v>
      </c>
      <c r="DF19" s="74">
        <v>2.0700000000000003E-2</v>
      </c>
      <c r="DG19" s="74">
        <v>0.62100000000000011</v>
      </c>
      <c r="DH19" s="74">
        <v>6.6240000000000006</v>
      </c>
      <c r="DI19" s="74">
        <v>0.41400000000000003</v>
      </c>
      <c r="DJ19" s="74">
        <v>4.3470000000000004</v>
      </c>
      <c r="DK19" s="74">
        <v>4.9680000000000009</v>
      </c>
      <c r="DL19" s="74">
        <v>1.4490000000000001</v>
      </c>
      <c r="DM19" s="74">
        <v>0.62100000000000011</v>
      </c>
      <c r="DN19" s="74">
        <v>2.2770000000000001</v>
      </c>
      <c r="DO19" s="74">
        <v>4.7610000000000001</v>
      </c>
      <c r="DP19" s="74">
        <v>0</v>
      </c>
      <c r="DQ19" s="74">
        <v>5.3820000000000006</v>
      </c>
      <c r="DR19" s="74">
        <v>6.4169999999999998</v>
      </c>
      <c r="DS19" s="74">
        <v>0</v>
      </c>
      <c r="DT19" s="74">
        <v>2.4840000000000004</v>
      </c>
      <c r="DU19" s="74">
        <v>4.3470000000000004</v>
      </c>
      <c r="DV19" s="74">
        <v>3.7260000000000004</v>
      </c>
      <c r="DW19" s="74">
        <v>2.4840000000000004</v>
      </c>
      <c r="DX19" s="74">
        <v>6.0030000000000001</v>
      </c>
      <c r="DY19" s="74">
        <v>5.5890000000000004</v>
      </c>
      <c r="DZ19" s="74">
        <v>3.5190000000000001</v>
      </c>
      <c r="EA19" s="74">
        <v>1.2420000000000002</v>
      </c>
      <c r="EB19" s="74">
        <v>0</v>
      </c>
      <c r="EC19" s="74">
        <v>0</v>
      </c>
      <c r="ED19" s="74">
        <v>1.4490000000000001</v>
      </c>
      <c r="EE19" s="74">
        <v>1.2420000000000002</v>
      </c>
      <c r="EF19" s="74">
        <v>4.5540000000000003</v>
      </c>
      <c r="EG19" s="74">
        <v>7.245000000000001</v>
      </c>
      <c r="EH19" s="75">
        <f t="shared" si="0"/>
        <v>568.90479999999991</v>
      </c>
      <c r="EI19" s="75">
        <f t="shared" si="1"/>
        <v>6.0660000000000007</v>
      </c>
      <c r="EJ19" s="75">
        <f t="shared" si="2"/>
        <v>588.18990000000008</v>
      </c>
      <c r="EK19" s="75">
        <f t="shared" si="3"/>
        <v>1163.1606999999999</v>
      </c>
      <c r="EL19" s="75">
        <v>0</v>
      </c>
      <c r="EM19" s="75">
        <f t="shared" si="4"/>
        <v>1163.1606999999999</v>
      </c>
    </row>
    <row r="20" spans="1:143" x14ac:dyDescent="0.25">
      <c r="A20" s="49" t="s">
        <v>13</v>
      </c>
      <c r="B20" s="74">
        <v>28.781279999999999</v>
      </c>
      <c r="C20" s="74">
        <v>0</v>
      </c>
      <c r="D20" s="74">
        <v>9.290160000000002</v>
      </c>
      <c r="E20" s="74">
        <v>28.234800000000003</v>
      </c>
      <c r="F20" s="74">
        <v>0</v>
      </c>
      <c r="G20" s="74">
        <v>0</v>
      </c>
      <c r="H20" s="74">
        <v>95.269680000000008</v>
      </c>
      <c r="I20" s="74">
        <v>89.622720000000001</v>
      </c>
      <c r="J20" s="74">
        <v>40.985999999999997</v>
      </c>
      <c r="K20" s="74">
        <v>0</v>
      </c>
      <c r="L20" s="74">
        <v>0</v>
      </c>
      <c r="M20" s="74">
        <v>57.380400000000002</v>
      </c>
      <c r="N20" s="74">
        <v>70.495919999999998</v>
      </c>
      <c r="O20" s="74">
        <v>0</v>
      </c>
      <c r="P20" s="74">
        <v>69.038640000000001</v>
      </c>
      <c r="Q20" s="74">
        <v>11.476080000000001</v>
      </c>
      <c r="R20" s="74">
        <v>5.2826400000000007</v>
      </c>
      <c r="S20" s="74">
        <v>15.847920000000002</v>
      </c>
      <c r="T20" s="74">
        <v>7.1042399999999999</v>
      </c>
      <c r="U20" s="74">
        <v>10.747440000000001</v>
      </c>
      <c r="V20" s="74">
        <v>13.479840000000003</v>
      </c>
      <c r="W20" s="74">
        <v>13.662000000000001</v>
      </c>
      <c r="X20" s="74">
        <v>22.952160000000003</v>
      </c>
      <c r="Y20" s="74">
        <v>9.1080000000000005</v>
      </c>
      <c r="Z20" s="74">
        <v>25.138080000000002</v>
      </c>
      <c r="AA20" s="74">
        <v>7.6507199999999997</v>
      </c>
      <c r="AB20" s="74">
        <v>5.1004800000000001</v>
      </c>
      <c r="AC20" s="74">
        <v>2.1859200000000003</v>
      </c>
      <c r="AD20" s="74">
        <v>13.29768</v>
      </c>
      <c r="AE20" s="74">
        <v>23.862960000000001</v>
      </c>
      <c r="AF20" s="74">
        <v>4.5540000000000003</v>
      </c>
      <c r="AG20" s="74">
        <v>0.16394400000000001</v>
      </c>
      <c r="AH20" s="74">
        <v>0.35599999999999998</v>
      </c>
      <c r="AI20" s="74">
        <v>68.867999999999995</v>
      </c>
      <c r="AJ20" s="74">
        <v>0.22999999999999998</v>
      </c>
      <c r="AK20" s="74">
        <v>4.1896800000000001</v>
      </c>
      <c r="AL20" s="74">
        <v>2.3680800000000004</v>
      </c>
      <c r="AM20" s="74">
        <v>4.5540000000000003</v>
      </c>
      <c r="AN20" s="74">
        <v>5.8291199999999996</v>
      </c>
      <c r="AO20" s="74">
        <v>4.1896800000000001</v>
      </c>
      <c r="AP20" s="74">
        <v>3.4610399999999997</v>
      </c>
      <c r="AQ20" s="74">
        <v>0.61934400000000001</v>
      </c>
      <c r="AR20" s="74">
        <v>25.502400000000002</v>
      </c>
      <c r="AS20" s="74">
        <v>12.386880000000001</v>
      </c>
      <c r="AT20" s="74">
        <v>20.037600000000001</v>
      </c>
      <c r="AU20" s="74">
        <v>1.712304</v>
      </c>
      <c r="AV20" s="74">
        <v>1.8216000000000006</v>
      </c>
      <c r="AW20" s="74">
        <v>1.27512</v>
      </c>
      <c r="AX20" s="74">
        <v>0.32788800000000001</v>
      </c>
      <c r="AY20" s="74">
        <v>0.21859200000000001</v>
      </c>
      <c r="AZ20" s="74">
        <v>9.6544799999999995</v>
      </c>
      <c r="BA20" s="74">
        <v>3.8253599999999999</v>
      </c>
      <c r="BB20" s="74">
        <v>2.7324000000000002</v>
      </c>
      <c r="BC20" s="74">
        <v>0.91080000000000028</v>
      </c>
      <c r="BD20" s="74">
        <v>0</v>
      </c>
      <c r="BE20" s="74">
        <v>1.4572799999999999</v>
      </c>
      <c r="BF20" s="74">
        <v>15.301439999999999</v>
      </c>
      <c r="BG20" s="74">
        <v>1.27512</v>
      </c>
      <c r="BH20" s="74">
        <v>2.9145599999999998</v>
      </c>
      <c r="BI20" s="74">
        <v>7.4685599999999992</v>
      </c>
      <c r="BJ20" s="74">
        <v>4.1896800000000001</v>
      </c>
      <c r="BK20" s="74">
        <v>3.6432000000000011</v>
      </c>
      <c r="BL20" s="74">
        <v>2.1859200000000003</v>
      </c>
      <c r="BM20" s="74">
        <v>7.6507199999999997</v>
      </c>
      <c r="BN20" s="74">
        <v>7.4685599999999992</v>
      </c>
      <c r="BO20" s="74">
        <v>11.11176</v>
      </c>
      <c r="BP20" s="74">
        <v>6.1934400000000007</v>
      </c>
      <c r="BQ20" s="74">
        <v>4.5540000000000003</v>
      </c>
      <c r="BR20" s="74">
        <v>4.3718400000000006</v>
      </c>
      <c r="BS20" s="74">
        <v>8.1972000000000005</v>
      </c>
      <c r="BT20" s="74">
        <v>1.4572799999999999</v>
      </c>
      <c r="BU20" s="74">
        <v>7.6507199999999997</v>
      </c>
      <c r="BV20" s="74">
        <v>0.91080000000000028</v>
      </c>
      <c r="BW20" s="74">
        <v>7.8328800000000012</v>
      </c>
      <c r="BX20" s="74">
        <v>4.3718400000000006</v>
      </c>
      <c r="BY20" s="74">
        <v>8.7436800000000012</v>
      </c>
      <c r="BZ20" s="74">
        <v>3.6432000000000011</v>
      </c>
      <c r="CA20" s="74">
        <v>3.0967200000000004</v>
      </c>
      <c r="CB20" s="74">
        <v>2.5502400000000001</v>
      </c>
      <c r="CC20" s="74">
        <v>1.0929600000000002</v>
      </c>
      <c r="CD20" s="74">
        <v>2.3680800000000004</v>
      </c>
      <c r="CE20" s="74">
        <v>2.3680800000000004</v>
      </c>
      <c r="CF20" s="74">
        <v>2.9145599999999998</v>
      </c>
      <c r="CG20" s="74">
        <v>2.1859200000000003</v>
      </c>
      <c r="CH20" s="74">
        <v>0.72863999999999995</v>
      </c>
      <c r="CI20" s="74">
        <v>2.1859200000000003</v>
      </c>
      <c r="CJ20" s="74">
        <v>2.5502400000000001</v>
      </c>
      <c r="CK20" s="74">
        <v>6.3756000000000004</v>
      </c>
      <c r="CL20" s="74">
        <v>6.1934400000000007</v>
      </c>
      <c r="CM20" s="74">
        <v>4.5540000000000003</v>
      </c>
      <c r="CN20" s="74">
        <v>1.4572799999999999</v>
      </c>
      <c r="CO20" s="74">
        <v>1.4572799999999999</v>
      </c>
      <c r="CP20" s="74">
        <v>7.4685599999999992</v>
      </c>
      <c r="CQ20" s="74">
        <v>2.7324000000000002</v>
      </c>
      <c r="CR20" s="74">
        <v>0.91080000000000028</v>
      </c>
      <c r="CS20" s="74">
        <v>3.4610399999999997</v>
      </c>
      <c r="CT20" s="74">
        <v>3.2788800000000005</v>
      </c>
      <c r="CU20" s="74">
        <v>4.7361600000000008</v>
      </c>
      <c r="CV20" s="74">
        <v>0.91080000000000028</v>
      </c>
      <c r="CW20" s="74">
        <v>5.4648000000000003</v>
      </c>
      <c r="CX20" s="74">
        <v>0</v>
      </c>
      <c r="CY20" s="74">
        <v>3.0967200000000004</v>
      </c>
      <c r="CZ20" s="74">
        <v>2.3680800000000004</v>
      </c>
      <c r="DA20" s="74">
        <v>3.2788800000000005</v>
      </c>
      <c r="DB20" s="74">
        <v>1.0929600000000002</v>
      </c>
      <c r="DC20" s="74">
        <v>2.3680800000000004</v>
      </c>
      <c r="DD20" s="74">
        <v>0.72863999999999995</v>
      </c>
      <c r="DE20" s="74">
        <v>1.0929600000000002</v>
      </c>
      <c r="DF20" s="74">
        <v>7.2864000000000012E-2</v>
      </c>
      <c r="DG20" s="74">
        <v>6.3756000000000004</v>
      </c>
      <c r="DH20" s="74">
        <v>8.7436800000000012</v>
      </c>
      <c r="DI20" s="74">
        <v>1.6394400000000002</v>
      </c>
      <c r="DJ20" s="74">
        <v>8.1972000000000005</v>
      </c>
      <c r="DK20" s="74">
        <v>15.483600000000001</v>
      </c>
      <c r="DL20" s="74">
        <v>6.0112800000000002</v>
      </c>
      <c r="DM20" s="74">
        <v>2.9145599999999998</v>
      </c>
      <c r="DN20" s="74">
        <v>7.1042399999999999</v>
      </c>
      <c r="DO20" s="74">
        <v>14.20848</v>
      </c>
      <c r="DP20" s="74">
        <v>0</v>
      </c>
      <c r="DQ20" s="74">
        <v>12.93336</v>
      </c>
      <c r="DR20" s="74">
        <v>17.851680000000002</v>
      </c>
      <c r="DS20" s="74">
        <v>0</v>
      </c>
      <c r="DT20" s="74">
        <v>5.2826400000000007</v>
      </c>
      <c r="DU20" s="74">
        <v>6.7399200000000015</v>
      </c>
      <c r="DV20" s="74">
        <v>3.8253599999999999</v>
      </c>
      <c r="DW20" s="74">
        <v>2.7324000000000002</v>
      </c>
      <c r="DX20" s="74">
        <v>6.5577600000000009</v>
      </c>
      <c r="DY20" s="74">
        <v>6.9220799999999993</v>
      </c>
      <c r="DZ20" s="74">
        <v>4.1896800000000001</v>
      </c>
      <c r="EA20" s="74">
        <v>7.1042399999999999</v>
      </c>
      <c r="EB20" s="74">
        <v>0.36431999999999998</v>
      </c>
      <c r="EC20" s="74">
        <v>0.54648000000000008</v>
      </c>
      <c r="ED20" s="74">
        <v>8.3793600000000001</v>
      </c>
      <c r="EE20" s="74">
        <v>5.8291199999999996</v>
      </c>
      <c r="EF20" s="74">
        <v>2.3680800000000004</v>
      </c>
      <c r="EG20" s="74">
        <v>8.0150400000000008</v>
      </c>
      <c r="EH20" s="75">
        <f t="shared" si="0"/>
        <v>523.57579199999998</v>
      </c>
      <c r="EI20" s="75">
        <f t="shared" si="1"/>
        <v>6.7877600000000005</v>
      </c>
      <c r="EJ20" s="75">
        <f t="shared" si="2"/>
        <v>703.47538399999996</v>
      </c>
      <c r="EK20" s="75">
        <f t="shared" si="3"/>
        <v>1233.8389360000001</v>
      </c>
      <c r="EL20" s="75">
        <v>0</v>
      </c>
      <c r="EM20" s="75">
        <f t="shared" si="4"/>
        <v>1233.8389360000001</v>
      </c>
    </row>
    <row r="21" spans="1:143" x14ac:dyDescent="0.25">
      <c r="A21" s="49" t="s">
        <v>14</v>
      </c>
      <c r="B21" s="74">
        <v>29.435400000000005</v>
      </c>
      <c r="C21" s="74">
        <v>0</v>
      </c>
      <c r="D21" s="74">
        <v>9.5013000000000005</v>
      </c>
      <c r="E21" s="74">
        <v>28.8765</v>
      </c>
      <c r="F21" s="74">
        <v>0</v>
      </c>
      <c r="G21" s="74">
        <v>0</v>
      </c>
      <c r="H21" s="74">
        <v>97.434899999999999</v>
      </c>
      <c r="I21" s="74">
        <v>91.659600000000012</v>
      </c>
      <c r="J21" s="74">
        <v>41.917500000000004</v>
      </c>
      <c r="K21" s="74">
        <v>0</v>
      </c>
      <c r="L21" s="74">
        <v>0</v>
      </c>
      <c r="M21" s="74">
        <v>58.6845</v>
      </c>
      <c r="N21" s="74">
        <v>72.098100000000017</v>
      </c>
      <c r="O21" s="74">
        <v>0</v>
      </c>
      <c r="P21" s="74">
        <v>70.607700000000008</v>
      </c>
      <c r="Q21" s="74">
        <v>11.7369</v>
      </c>
      <c r="R21" s="74">
        <v>5.4027000000000012</v>
      </c>
      <c r="S21" s="74">
        <v>16.208100000000002</v>
      </c>
      <c r="T21" s="74">
        <v>7.2657000000000007</v>
      </c>
      <c r="U21" s="74">
        <v>10.991700000000002</v>
      </c>
      <c r="V21" s="74">
        <v>13.786200000000003</v>
      </c>
      <c r="W21" s="74">
        <v>13.9725</v>
      </c>
      <c r="X21" s="74">
        <v>23.473800000000001</v>
      </c>
      <c r="Y21" s="74">
        <v>9.3149999999999995</v>
      </c>
      <c r="Z21" s="74">
        <v>25.709400000000002</v>
      </c>
      <c r="AA21" s="74">
        <v>7.8246000000000011</v>
      </c>
      <c r="AB21" s="74">
        <v>5.2164000000000001</v>
      </c>
      <c r="AC21" s="74">
        <v>2.2356000000000003</v>
      </c>
      <c r="AD21" s="74">
        <v>13.599900000000002</v>
      </c>
      <c r="AE21" s="74">
        <v>24.4053</v>
      </c>
      <c r="AF21" s="74">
        <v>4.6574999999999998</v>
      </c>
      <c r="AG21" s="74">
        <v>0.16767000000000001</v>
      </c>
      <c r="AH21" s="74">
        <v>0.31999999999999995</v>
      </c>
      <c r="AI21" s="74">
        <v>78.433999999999997</v>
      </c>
      <c r="AJ21" s="74">
        <v>0.224</v>
      </c>
      <c r="AK21" s="74">
        <v>4.2849000000000004</v>
      </c>
      <c r="AL21" s="74">
        <v>2.4219000000000004</v>
      </c>
      <c r="AM21" s="74">
        <v>4.6574999999999998</v>
      </c>
      <c r="AN21" s="74">
        <v>5.9616000000000007</v>
      </c>
      <c r="AO21" s="74">
        <v>4.2849000000000004</v>
      </c>
      <c r="AP21" s="74">
        <v>3.5397000000000007</v>
      </c>
      <c r="AQ21" s="74">
        <v>0.63342000000000009</v>
      </c>
      <c r="AR21" s="74">
        <v>26.082000000000001</v>
      </c>
      <c r="AS21" s="74">
        <v>12.6684</v>
      </c>
      <c r="AT21" s="74">
        <v>20.492999999999999</v>
      </c>
      <c r="AU21" s="74">
        <v>1.7512200000000002</v>
      </c>
      <c r="AV21" s="74">
        <v>1.8630000000000002</v>
      </c>
      <c r="AW21" s="74">
        <v>1.3041</v>
      </c>
      <c r="AX21" s="74">
        <v>0.33534000000000003</v>
      </c>
      <c r="AY21" s="74">
        <v>0.22356000000000004</v>
      </c>
      <c r="AZ21" s="74">
        <v>9.8739000000000026</v>
      </c>
      <c r="BA21" s="74">
        <v>3.9123000000000006</v>
      </c>
      <c r="BB21" s="74">
        <v>2.7945000000000002</v>
      </c>
      <c r="BC21" s="74">
        <v>0.93150000000000011</v>
      </c>
      <c r="BD21" s="74">
        <v>0</v>
      </c>
      <c r="BE21" s="74">
        <v>1.4904000000000002</v>
      </c>
      <c r="BF21" s="74">
        <v>15.649200000000002</v>
      </c>
      <c r="BG21" s="74">
        <v>1.3041</v>
      </c>
      <c r="BH21" s="74">
        <v>2.9808000000000003</v>
      </c>
      <c r="BI21" s="74">
        <v>7.6383000000000001</v>
      </c>
      <c r="BJ21" s="74">
        <v>4.2849000000000004</v>
      </c>
      <c r="BK21" s="74">
        <v>3.7260000000000004</v>
      </c>
      <c r="BL21" s="74">
        <v>2.2356000000000003</v>
      </c>
      <c r="BM21" s="74">
        <v>7.8246000000000011</v>
      </c>
      <c r="BN21" s="74">
        <v>7.6383000000000001</v>
      </c>
      <c r="BO21" s="74">
        <v>11.3643</v>
      </c>
      <c r="BP21" s="74">
        <v>6.3342000000000001</v>
      </c>
      <c r="BQ21" s="74">
        <v>4.6574999999999998</v>
      </c>
      <c r="BR21" s="74">
        <v>4.4712000000000005</v>
      </c>
      <c r="BS21" s="74">
        <v>8.3835000000000015</v>
      </c>
      <c r="BT21" s="74">
        <v>1.4904000000000002</v>
      </c>
      <c r="BU21" s="74">
        <v>7.8246000000000011</v>
      </c>
      <c r="BV21" s="74">
        <v>0.93150000000000011</v>
      </c>
      <c r="BW21" s="74">
        <v>8.0109000000000012</v>
      </c>
      <c r="BX21" s="74">
        <v>4.4712000000000005</v>
      </c>
      <c r="BY21" s="74">
        <v>8.942400000000001</v>
      </c>
      <c r="BZ21" s="74">
        <v>3.7260000000000004</v>
      </c>
      <c r="CA21" s="74">
        <v>3.1671</v>
      </c>
      <c r="CB21" s="74">
        <v>2.6082000000000001</v>
      </c>
      <c r="CC21" s="74">
        <v>1.1178000000000001</v>
      </c>
      <c r="CD21" s="74">
        <v>2.4219000000000004</v>
      </c>
      <c r="CE21" s="74">
        <v>2.4219000000000004</v>
      </c>
      <c r="CF21" s="74">
        <v>2.9808000000000003</v>
      </c>
      <c r="CG21" s="74">
        <v>2.2356000000000003</v>
      </c>
      <c r="CH21" s="74">
        <v>0.74520000000000008</v>
      </c>
      <c r="CI21" s="74">
        <v>2.2356000000000003</v>
      </c>
      <c r="CJ21" s="74">
        <v>2.6082000000000001</v>
      </c>
      <c r="CK21" s="74">
        <v>6.5205000000000002</v>
      </c>
      <c r="CL21" s="74">
        <v>6.3342000000000001</v>
      </c>
      <c r="CM21" s="74">
        <v>4.6574999999999998</v>
      </c>
      <c r="CN21" s="74">
        <v>1.4904000000000002</v>
      </c>
      <c r="CO21" s="74">
        <v>1.4904000000000002</v>
      </c>
      <c r="CP21" s="74">
        <v>7.6383000000000001</v>
      </c>
      <c r="CQ21" s="74">
        <v>2.7945000000000002</v>
      </c>
      <c r="CR21" s="74">
        <v>0.93150000000000011</v>
      </c>
      <c r="CS21" s="74">
        <v>3.5397000000000007</v>
      </c>
      <c r="CT21" s="74">
        <v>3.3534000000000002</v>
      </c>
      <c r="CU21" s="74">
        <v>4.8438000000000008</v>
      </c>
      <c r="CV21" s="74">
        <v>0.93150000000000011</v>
      </c>
      <c r="CW21" s="74">
        <v>5.5890000000000004</v>
      </c>
      <c r="CX21" s="74">
        <v>0</v>
      </c>
      <c r="CY21" s="74">
        <v>3.1671</v>
      </c>
      <c r="CZ21" s="74">
        <v>2.4219000000000004</v>
      </c>
      <c r="DA21" s="74">
        <v>3.3534000000000002</v>
      </c>
      <c r="DB21" s="74">
        <v>1.1178000000000001</v>
      </c>
      <c r="DC21" s="74">
        <v>2.4219000000000004</v>
      </c>
      <c r="DD21" s="74">
        <v>0.74520000000000008</v>
      </c>
      <c r="DE21" s="74">
        <v>1.1178000000000001</v>
      </c>
      <c r="DF21" s="74">
        <v>7.4520000000000017E-2</v>
      </c>
      <c r="DG21" s="74">
        <v>6.5205000000000002</v>
      </c>
      <c r="DH21" s="74">
        <v>8.942400000000001</v>
      </c>
      <c r="DI21" s="74">
        <v>1.6767000000000001</v>
      </c>
      <c r="DJ21" s="74">
        <v>8.3835000000000015</v>
      </c>
      <c r="DK21" s="74">
        <v>15.835500000000003</v>
      </c>
      <c r="DL21" s="74">
        <v>6.1479000000000008</v>
      </c>
      <c r="DM21" s="74">
        <v>2.9808000000000003</v>
      </c>
      <c r="DN21" s="74">
        <v>7.2657000000000007</v>
      </c>
      <c r="DO21" s="74">
        <v>14.531400000000001</v>
      </c>
      <c r="DP21" s="74">
        <v>0</v>
      </c>
      <c r="DQ21" s="74">
        <v>13.227300000000001</v>
      </c>
      <c r="DR21" s="74">
        <v>18.257400000000001</v>
      </c>
      <c r="DS21" s="74">
        <v>0</v>
      </c>
      <c r="DT21" s="74">
        <v>5.4027000000000012</v>
      </c>
      <c r="DU21" s="74">
        <v>6.8931000000000013</v>
      </c>
      <c r="DV21" s="74">
        <v>3.9123000000000006</v>
      </c>
      <c r="DW21" s="74">
        <v>2.7945000000000002</v>
      </c>
      <c r="DX21" s="74">
        <v>6.7068000000000003</v>
      </c>
      <c r="DY21" s="74">
        <v>7.0794000000000015</v>
      </c>
      <c r="DZ21" s="74">
        <v>4.2849000000000004</v>
      </c>
      <c r="EA21" s="74">
        <v>7.2657000000000007</v>
      </c>
      <c r="EB21" s="74">
        <v>0.37260000000000004</v>
      </c>
      <c r="EC21" s="74">
        <v>0.55890000000000006</v>
      </c>
      <c r="ED21" s="74">
        <v>8.5698000000000008</v>
      </c>
      <c r="EE21" s="74">
        <v>5.9616000000000007</v>
      </c>
      <c r="EF21" s="74">
        <v>2.4219000000000004</v>
      </c>
      <c r="EG21" s="74">
        <v>8.1972000000000005</v>
      </c>
      <c r="EH21" s="75">
        <f t="shared" si="0"/>
        <v>543.47606000000007</v>
      </c>
      <c r="EI21" s="75">
        <f t="shared" si="1"/>
        <v>6.9308000000000014</v>
      </c>
      <c r="EJ21" s="75">
        <f t="shared" si="2"/>
        <v>719.41937000000019</v>
      </c>
      <c r="EK21" s="75">
        <f t="shared" si="3"/>
        <v>1269.8262300000001</v>
      </c>
      <c r="EL21" s="75">
        <v>0</v>
      </c>
      <c r="EM21" s="75">
        <f t="shared" si="4"/>
        <v>1269.8262300000001</v>
      </c>
    </row>
    <row r="22" spans="1:143" x14ac:dyDescent="0.25">
      <c r="A22" s="49" t="s">
        <v>15</v>
      </c>
      <c r="B22" s="74">
        <v>31.070700000000002</v>
      </c>
      <c r="C22" s="74">
        <v>0</v>
      </c>
      <c r="D22" s="74">
        <v>10.02915</v>
      </c>
      <c r="E22" s="74">
        <v>30.48075</v>
      </c>
      <c r="F22" s="74">
        <v>0</v>
      </c>
      <c r="G22" s="74">
        <v>0</v>
      </c>
      <c r="H22" s="74">
        <v>102.84795</v>
      </c>
      <c r="I22" s="74">
        <v>96.751800000000003</v>
      </c>
      <c r="J22" s="74">
        <v>44.246250000000003</v>
      </c>
      <c r="K22" s="74">
        <v>0</v>
      </c>
      <c r="L22" s="74">
        <v>0</v>
      </c>
      <c r="M22" s="74">
        <v>61.944749999999999</v>
      </c>
      <c r="N22" s="74">
        <v>76.103549999999998</v>
      </c>
      <c r="O22" s="74">
        <v>0</v>
      </c>
      <c r="P22" s="74">
        <v>74.530350000000013</v>
      </c>
      <c r="Q22" s="74">
        <v>12.388949999999999</v>
      </c>
      <c r="R22" s="74">
        <v>5.7028499999999998</v>
      </c>
      <c r="S22" s="74">
        <v>17.108550000000001</v>
      </c>
      <c r="T22" s="74">
        <v>7.6693499999999997</v>
      </c>
      <c r="U22" s="74">
        <v>11.602350000000001</v>
      </c>
      <c r="V22" s="74">
        <v>14.552100000000001</v>
      </c>
      <c r="W22" s="74">
        <v>14.748749999999999</v>
      </c>
      <c r="X22" s="74">
        <v>24.777899999999999</v>
      </c>
      <c r="Y22" s="74">
        <v>9.8325000000000014</v>
      </c>
      <c r="Z22" s="74">
        <v>27.137699999999999</v>
      </c>
      <c r="AA22" s="74">
        <v>8.2592999999999996</v>
      </c>
      <c r="AB22" s="74">
        <v>5.5061999999999998</v>
      </c>
      <c r="AC22" s="74">
        <v>2.3597999999999999</v>
      </c>
      <c r="AD22" s="74">
        <v>14.355449999999999</v>
      </c>
      <c r="AE22" s="74">
        <v>25.761150000000001</v>
      </c>
      <c r="AF22" s="74">
        <v>4.9162500000000007</v>
      </c>
      <c r="AG22" s="74">
        <v>0.176985</v>
      </c>
      <c r="AH22" s="74">
        <v>0.34599999999999997</v>
      </c>
      <c r="AI22" s="74">
        <v>72.888000000000005</v>
      </c>
      <c r="AJ22" s="74">
        <v>0.224</v>
      </c>
      <c r="AK22" s="74">
        <v>4.5229499999999998</v>
      </c>
      <c r="AL22" s="74">
        <v>2.5564499999999999</v>
      </c>
      <c r="AM22" s="74">
        <v>4.9162500000000007</v>
      </c>
      <c r="AN22" s="74">
        <v>6.2927999999999997</v>
      </c>
      <c r="AO22" s="74">
        <v>4.5229499999999998</v>
      </c>
      <c r="AP22" s="74">
        <v>3.7363500000000003</v>
      </c>
      <c r="AQ22" s="74">
        <v>0.66861000000000004</v>
      </c>
      <c r="AR22" s="74">
        <v>27.530999999999999</v>
      </c>
      <c r="AS22" s="74">
        <v>13.372199999999999</v>
      </c>
      <c r="AT22" s="74">
        <v>21.631499999999999</v>
      </c>
      <c r="AU22" s="74">
        <v>1.8485100000000001</v>
      </c>
      <c r="AV22" s="74">
        <v>1.9665000000000001</v>
      </c>
      <c r="AW22" s="74">
        <v>1.3765499999999999</v>
      </c>
      <c r="AX22" s="74">
        <v>0.35397000000000001</v>
      </c>
      <c r="AY22" s="74">
        <v>0.23598</v>
      </c>
      <c r="AZ22" s="74">
        <v>10.42245</v>
      </c>
      <c r="BA22" s="74">
        <v>4.1296499999999998</v>
      </c>
      <c r="BB22" s="74">
        <v>2.9497500000000003</v>
      </c>
      <c r="BC22" s="74">
        <v>0.98325000000000007</v>
      </c>
      <c r="BD22" s="74">
        <v>0</v>
      </c>
      <c r="BE22" s="74">
        <v>1.5731999999999999</v>
      </c>
      <c r="BF22" s="74">
        <v>16.518599999999999</v>
      </c>
      <c r="BG22" s="74">
        <v>1.3765499999999999</v>
      </c>
      <c r="BH22" s="74">
        <v>3.1463999999999999</v>
      </c>
      <c r="BI22" s="74">
        <v>8.0626499999999997</v>
      </c>
      <c r="BJ22" s="74">
        <v>4.5229499999999998</v>
      </c>
      <c r="BK22" s="74">
        <v>3.9330000000000003</v>
      </c>
      <c r="BL22" s="74">
        <v>2.3597999999999999</v>
      </c>
      <c r="BM22" s="74">
        <v>8.2592999999999996</v>
      </c>
      <c r="BN22" s="74">
        <v>8.0626499999999997</v>
      </c>
      <c r="BO22" s="74">
        <v>11.995649999999999</v>
      </c>
      <c r="BP22" s="74">
        <v>6.6860999999999997</v>
      </c>
      <c r="BQ22" s="74">
        <v>4.9162500000000007</v>
      </c>
      <c r="BR22" s="74">
        <v>4.7195999999999998</v>
      </c>
      <c r="BS22" s="74">
        <v>8.8492499999999996</v>
      </c>
      <c r="BT22" s="74">
        <v>1.5731999999999999</v>
      </c>
      <c r="BU22" s="74">
        <v>8.2592999999999996</v>
      </c>
      <c r="BV22" s="74">
        <v>0.98325000000000007</v>
      </c>
      <c r="BW22" s="74">
        <v>8.4559499999999996</v>
      </c>
      <c r="BX22" s="74">
        <v>4.7195999999999998</v>
      </c>
      <c r="BY22" s="74">
        <v>9.4391999999999996</v>
      </c>
      <c r="BZ22" s="74">
        <v>3.9330000000000003</v>
      </c>
      <c r="CA22" s="74">
        <v>3.3430499999999999</v>
      </c>
      <c r="CB22" s="74">
        <v>2.7530999999999999</v>
      </c>
      <c r="CC22" s="74">
        <v>1.1798999999999999</v>
      </c>
      <c r="CD22" s="74">
        <v>2.5564499999999999</v>
      </c>
      <c r="CE22" s="74">
        <v>2.5564499999999999</v>
      </c>
      <c r="CF22" s="74">
        <v>3.1463999999999999</v>
      </c>
      <c r="CG22" s="74">
        <v>2.3597999999999999</v>
      </c>
      <c r="CH22" s="74">
        <v>0.78659999999999997</v>
      </c>
      <c r="CI22" s="74">
        <v>2.3597999999999999</v>
      </c>
      <c r="CJ22" s="74">
        <v>2.7530999999999999</v>
      </c>
      <c r="CK22" s="74">
        <v>6.8827499999999997</v>
      </c>
      <c r="CL22" s="74">
        <v>6.6860999999999997</v>
      </c>
      <c r="CM22" s="74">
        <v>4.9162500000000007</v>
      </c>
      <c r="CN22" s="74">
        <v>1.5731999999999999</v>
      </c>
      <c r="CO22" s="74">
        <v>1.5731999999999999</v>
      </c>
      <c r="CP22" s="74">
        <v>8.0626499999999997</v>
      </c>
      <c r="CQ22" s="74">
        <v>2.9497500000000003</v>
      </c>
      <c r="CR22" s="74">
        <v>0.98325000000000007</v>
      </c>
      <c r="CS22" s="74">
        <v>3.7363500000000003</v>
      </c>
      <c r="CT22" s="74">
        <v>3.5396999999999998</v>
      </c>
      <c r="CU22" s="74">
        <v>5.1128999999999998</v>
      </c>
      <c r="CV22" s="74">
        <v>0.98325000000000007</v>
      </c>
      <c r="CW22" s="74">
        <v>5.8995000000000006</v>
      </c>
      <c r="CX22" s="74">
        <v>0</v>
      </c>
      <c r="CY22" s="74">
        <v>3.3430499999999999</v>
      </c>
      <c r="CZ22" s="74">
        <v>2.5564499999999999</v>
      </c>
      <c r="DA22" s="74">
        <v>3.5396999999999998</v>
      </c>
      <c r="DB22" s="74">
        <v>1.1798999999999999</v>
      </c>
      <c r="DC22" s="74">
        <v>2.5564499999999999</v>
      </c>
      <c r="DD22" s="74">
        <v>0.78659999999999997</v>
      </c>
      <c r="DE22" s="74">
        <v>1.1798999999999999</v>
      </c>
      <c r="DF22" s="74">
        <v>7.8660000000000008E-2</v>
      </c>
      <c r="DG22" s="74">
        <v>6.8827499999999997</v>
      </c>
      <c r="DH22" s="74">
        <v>9.4391999999999996</v>
      </c>
      <c r="DI22" s="74">
        <v>1.7698499999999999</v>
      </c>
      <c r="DJ22" s="74">
        <v>8.8492499999999996</v>
      </c>
      <c r="DK22" s="74">
        <v>16.715250000000001</v>
      </c>
      <c r="DL22" s="74">
        <v>6.4894499999999997</v>
      </c>
      <c r="DM22" s="74">
        <v>3.1463999999999999</v>
      </c>
      <c r="DN22" s="74">
        <v>7.6693499999999997</v>
      </c>
      <c r="DO22" s="74">
        <v>15.338699999999999</v>
      </c>
      <c r="DP22" s="74">
        <v>0</v>
      </c>
      <c r="DQ22" s="74">
        <v>13.962150000000001</v>
      </c>
      <c r="DR22" s="74">
        <v>19.271699999999999</v>
      </c>
      <c r="DS22" s="74">
        <v>0</v>
      </c>
      <c r="DT22" s="74">
        <v>5.7028499999999998</v>
      </c>
      <c r="DU22" s="74">
        <v>7.2760500000000006</v>
      </c>
      <c r="DV22" s="74">
        <v>4.1296499999999998</v>
      </c>
      <c r="DW22" s="74">
        <v>2.9497500000000003</v>
      </c>
      <c r="DX22" s="74">
        <v>7.0793999999999997</v>
      </c>
      <c r="DY22" s="74">
        <v>7.4727000000000006</v>
      </c>
      <c r="DZ22" s="74">
        <v>4.5229499999999998</v>
      </c>
      <c r="EA22" s="74">
        <v>7.6693499999999997</v>
      </c>
      <c r="EB22" s="74">
        <v>0.39329999999999998</v>
      </c>
      <c r="EC22" s="74">
        <v>0.58994999999999997</v>
      </c>
      <c r="ED22" s="74">
        <v>9.0458999999999996</v>
      </c>
      <c r="EE22" s="74">
        <v>6.2927999999999997</v>
      </c>
      <c r="EF22" s="74">
        <v>2.5564499999999999</v>
      </c>
      <c r="EG22" s="74">
        <v>8.6525999999999996</v>
      </c>
      <c r="EH22" s="75">
        <f t="shared" si="0"/>
        <v>563.76572999999985</v>
      </c>
      <c r="EI22" s="75">
        <f t="shared" si="1"/>
        <v>7.3033999999999999</v>
      </c>
      <c r="EJ22" s="75">
        <f t="shared" si="2"/>
        <v>759.39533500000005</v>
      </c>
      <c r="EK22" s="75">
        <f t="shared" si="3"/>
        <v>1330.464465</v>
      </c>
      <c r="EL22" s="75">
        <v>0</v>
      </c>
      <c r="EM22" s="75">
        <f t="shared" si="4"/>
        <v>1330.464465</v>
      </c>
    </row>
    <row r="23" spans="1:143" x14ac:dyDescent="0.25">
      <c r="A23" s="49" t="s">
        <v>16</v>
      </c>
      <c r="B23" s="74">
        <v>32.706000000000003</v>
      </c>
      <c r="C23" s="74">
        <v>0</v>
      </c>
      <c r="D23" s="74">
        <v>10.557</v>
      </c>
      <c r="E23" s="74">
        <v>32.085000000000001</v>
      </c>
      <c r="F23" s="74">
        <v>0</v>
      </c>
      <c r="G23" s="74">
        <v>0</v>
      </c>
      <c r="H23" s="74">
        <v>108.26100000000001</v>
      </c>
      <c r="I23" s="74">
        <v>101.84400000000001</v>
      </c>
      <c r="J23" s="74">
        <v>46.575000000000003</v>
      </c>
      <c r="K23" s="74">
        <v>0</v>
      </c>
      <c r="L23" s="74">
        <v>0</v>
      </c>
      <c r="M23" s="74">
        <v>65.204999999999998</v>
      </c>
      <c r="N23" s="74">
        <v>80.109000000000009</v>
      </c>
      <c r="O23" s="74">
        <v>0</v>
      </c>
      <c r="P23" s="74">
        <v>78.453000000000003</v>
      </c>
      <c r="Q23" s="74">
        <v>13.041</v>
      </c>
      <c r="R23" s="74">
        <v>6.0030000000000001</v>
      </c>
      <c r="S23" s="74">
        <v>18.009</v>
      </c>
      <c r="T23" s="74">
        <v>8.0730000000000004</v>
      </c>
      <c r="U23" s="74">
        <v>12.213000000000001</v>
      </c>
      <c r="V23" s="74">
        <v>15.318</v>
      </c>
      <c r="W23" s="74">
        <v>15.525</v>
      </c>
      <c r="X23" s="74">
        <v>26.082000000000001</v>
      </c>
      <c r="Y23" s="74">
        <v>10.35</v>
      </c>
      <c r="Z23" s="74">
        <v>28.566000000000003</v>
      </c>
      <c r="AA23" s="74">
        <v>8.6940000000000008</v>
      </c>
      <c r="AB23" s="74">
        <v>5.7960000000000003</v>
      </c>
      <c r="AC23" s="74">
        <v>2.4840000000000004</v>
      </c>
      <c r="AD23" s="74">
        <v>15.110999999999999</v>
      </c>
      <c r="AE23" s="74">
        <v>27.117000000000004</v>
      </c>
      <c r="AF23" s="74">
        <v>5.1749999999999998</v>
      </c>
      <c r="AG23" s="74">
        <v>0.18630000000000002</v>
      </c>
      <c r="AH23" s="74">
        <v>0.35399999999999998</v>
      </c>
      <c r="AI23" s="74">
        <v>71.807999999999993</v>
      </c>
      <c r="AJ23" s="74">
        <v>0.22800000000000001</v>
      </c>
      <c r="AK23" s="74">
        <v>4.7610000000000001</v>
      </c>
      <c r="AL23" s="74">
        <v>2.6910000000000003</v>
      </c>
      <c r="AM23" s="74">
        <v>5.1749999999999998</v>
      </c>
      <c r="AN23" s="74">
        <v>6.6240000000000006</v>
      </c>
      <c r="AO23" s="74">
        <v>4.7610000000000001</v>
      </c>
      <c r="AP23" s="74">
        <v>3.9330000000000003</v>
      </c>
      <c r="AQ23" s="74">
        <v>0.70380000000000009</v>
      </c>
      <c r="AR23" s="74">
        <v>28.980000000000004</v>
      </c>
      <c r="AS23" s="74">
        <v>14.076000000000001</v>
      </c>
      <c r="AT23" s="74">
        <v>22.77</v>
      </c>
      <c r="AU23" s="74">
        <v>1.9458000000000004</v>
      </c>
      <c r="AV23" s="74">
        <v>2.0700000000000003</v>
      </c>
      <c r="AW23" s="74">
        <v>1.4490000000000001</v>
      </c>
      <c r="AX23" s="74">
        <v>0.37260000000000004</v>
      </c>
      <c r="AY23" s="74">
        <v>0.24840000000000004</v>
      </c>
      <c r="AZ23" s="74">
        <v>10.971000000000002</v>
      </c>
      <c r="BA23" s="74">
        <v>4.3470000000000004</v>
      </c>
      <c r="BB23" s="74">
        <v>3.1050000000000004</v>
      </c>
      <c r="BC23" s="74">
        <v>1.0350000000000001</v>
      </c>
      <c r="BD23" s="74">
        <v>0</v>
      </c>
      <c r="BE23" s="74">
        <v>1.6560000000000001</v>
      </c>
      <c r="BF23" s="74">
        <v>17.388000000000002</v>
      </c>
      <c r="BG23" s="74">
        <v>1.4490000000000001</v>
      </c>
      <c r="BH23" s="74">
        <v>3.3120000000000003</v>
      </c>
      <c r="BI23" s="74">
        <v>8.4870000000000001</v>
      </c>
      <c r="BJ23" s="74">
        <v>4.7610000000000001</v>
      </c>
      <c r="BK23" s="74">
        <v>4.1400000000000006</v>
      </c>
      <c r="BL23" s="74">
        <v>2.4840000000000004</v>
      </c>
      <c r="BM23" s="74">
        <v>8.6940000000000008</v>
      </c>
      <c r="BN23" s="74">
        <v>8.4870000000000001</v>
      </c>
      <c r="BO23" s="74">
        <v>12.627000000000001</v>
      </c>
      <c r="BP23" s="74">
        <v>7.0380000000000003</v>
      </c>
      <c r="BQ23" s="74">
        <v>5.1749999999999998</v>
      </c>
      <c r="BR23" s="74">
        <v>4.9680000000000009</v>
      </c>
      <c r="BS23" s="74">
        <v>9.3149999999999995</v>
      </c>
      <c r="BT23" s="74">
        <v>1.6560000000000001</v>
      </c>
      <c r="BU23" s="74">
        <v>8.6940000000000008</v>
      </c>
      <c r="BV23" s="74">
        <v>1.0350000000000001</v>
      </c>
      <c r="BW23" s="74">
        <v>8.9010000000000016</v>
      </c>
      <c r="BX23" s="74">
        <v>4.9680000000000009</v>
      </c>
      <c r="BY23" s="74">
        <v>9.9360000000000017</v>
      </c>
      <c r="BZ23" s="74">
        <v>4.1400000000000006</v>
      </c>
      <c r="CA23" s="74">
        <v>3.5190000000000001</v>
      </c>
      <c r="CB23" s="74">
        <v>2.8980000000000001</v>
      </c>
      <c r="CC23" s="74">
        <v>1.2420000000000002</v>
      </c>
      <c r="CD23" s="74">
        <v>2.6910000000000003</v>
      </c>
      <c r="CE23" s="74">
        <v>2.6910000000000003</v>
      </c>
      <c r="CF23" s="74">
        <v>3.3120000000000003</v>
      </c>
      <c r="CG23" s="74">
        <v>2.4840000000000004</v>
      </c>
      <c r="CH23" s="74">
        <v>0.82800000000000007</v>
      </c>
      <c r="CI23" s="74">
        <v>2.4840000000000004</v>
      </c>
      <c r="CJ23" s="74">
        <v>2.8980000000000001</v>
      </c>
      <c r="CK23" s="74">
        <v>7.245000000000001</v>
      </c>
      <c r="CL23" s="74">
        <v>7.0380000000000003</v>
      </c>
      <c r="CM23" s="74">
        <v>5.1749999999999998</v>
      </c>
      <c r="CN23" s="74">
        <v>1.6560000000000001</v>
      </c>
      <c r="CO23" s="74">
        <v>1.6560000000000001</v>
      </c>
      <c r="CP23" s="74">
        <v>8.4870000000000001</v>
      </c>
      <c r="CQ23" s="74">
        <v>3.1050000000000004</v>
      </c>
      <c r="CR23" s="74">
        <v>1.0350000000000001</v>
      </c>
      <c r="CS23" s="74">
        <v>3.9330000000000003</v>
      </c>
      <c r="CT23" s="74">
        <v>3.7260000000000004</v>
      </c>
      <c r="CU23" s="74">
        <v>5.3820000000000006</v>
      </c>
      <c r="CV23" s="74">
        <v>1.0350000000000001</v>
      </c>
      <c r="CW23" s="74">
        <v>6.2100000000000009</v>
      </c>
      <c r="CX23" s="74">
        <v>0</v>
      </c>
      <c r="CY23" s="74">
        <v>3.5190000000000001</v>
      </c>
      <c r="CZ23" s="74">
        <v>2.6910000000000003</v>
      </c>
      <c r="DA23" s="74">
        <v>3.7260000000000004</v>
      </c>
      <c r="DB23" s="74">
        <v>1.2420000000000002</v>
      </c>
      <c r="DC23" s="74">
        <v>2.6910000000000003</v>
      </c>
      <c r="DD23" s="74">
        <v>0.82800000000000007</v>
      </c>
      <c r="DE23" s="74">
        <v>1.2420000000000002</v>
      </c>
      <c r="DF23" s="74">
        <v>8.2800000000000012E-2</v>
      </c>
      <c r="DG23" s="74">
        <v>7.245000000000001</v>
      </c>
      <c r="DH23" s="74">
        <v>9.9360000000000017</v>
      </c>
      <c r="DI23" s="74">
        <v>1.8630000000000002</v>
      </c>
      <c r="DJ23" s="74">
        <v>9.3149999999999995</v>
      </c>
      <c r="DK23" s="74">
        <v>17.595000000000002</v>
      </c>
      <c r="DL23" s="74">
        <v>6.8310000000000004</v>
      </c>
      <c r="DM23" s="74">
        <v>3.3120000000000003</v>
      </c>
      <c r="DN23" s="74">
        <v>8.0730000000000004</v>
      </c>
      <c r="DO23" s="74">
        <v>16.146000000000001</v>
      </c>
      <c r="DP23" s="74">
        <v>0</v>
      </c>
      <c r="DQ23" s="74">
        <v>14.697000000000003</v>
      </c>
      <c r="DR23" s="74">
        <v>20.286000000000001</v>
      </c>
      <c r="DS23" s="74">
        <v>0</v>
      </c>
      <c r="DT23" s="74">
        <v>6.0030000000000001</v>
      </c>
      <c r="DU23" s="74">
        <v>7.6589999999999998</v>
      </c>
      <c r="DV23" s="74">
        <v>4.3470000000000004</v>
      </c>
      <c r="DW23" s="74">
        <v>3.1050000000000004</v>
      </c>
      <c r="DX23" s="74">
        <v>7.4520000000000008</v>
      </c>
      <c r="DY23" s="74">
        <v>7.8660000000000005</v>
      </c>
      <c r="DZ23" s="74">
        <v>4.7610000000000001</v>
      </c>
      <c r="EA23" s="74">
        <v>8.0730000000000004</v>
      </c>
      <c r="EB23" s="74">
        <v>0.41400000000000003</v>
      </c>
      <c r="EC23" s="74">
        <v>0.62100000000000011</v>
      </c>
      <c r="ED23" s="74">
        <v>9.5220000000000002</v>
      </c>
      <c r="EE23" s="74">
        <v>6.6240000000000006</v>
      </c>
      <c r="EF23" s="74">
        <v>2.6910000000000003</v>
      </c>
      <c r="EG23" s="74">
        <v>9.1080000000000005</v>
      </c>
      <c r="EH23" s="75">
        <f t="shared" si="0"/>
        <v>588.52139999999997</v>
      </c>
      <c r="EI23" s="75">
        <f t="shared" si="1"/>
        <v>7.68</v>
      </c>
      <c r="EJ23" s="75">
        <f t="shared" si="2"/>
        <v>799.35329999999999</v>
      </c>
      <c r="EK23" s="75">
        <f t="shared" si="3"/>
        <v>1395.5546999999999</v>
      </c>
      <c r="EL23" s="75">
        <v>0</v>
      </c>
      <c r="EM23" s="75">
        <f t="shared" si="4"/>
        <v>1395.5546999999999</v>
      </c>
    </row>
    <row r="24" spans="1:143" x14ac:dyDescent="0.25">
      <c r="A24" s="49" t="s">
        <v>17</v>
      </c>
      <c r="B24" s="74">
        <v>33.033060000000006</v>
      </c>
      <c r="C24" s="74">
        <v>0</v>
      </c>
      <c r="D24" s="74">
        <v>10.662570000000001</v>
      </c>
      <c r="E24" s="74">
        <v>32.405850000000001</v>
      </c>
      <c r="F24" s="74">
        <v>0</v>
      </c>
      <c r="G24" s="74">
        <v>0</v>
      </c>
      <c r="H24" s="74">
        <v>109.34361000000001</v>
      </c>
      <c r="I24" s="74">
        <v>102.86244000000001</v>
      </c>
      <c r="J24" s="74">
        <v>47.040750000000003</v>
      </c>
      <c r="K24" s="74">
        <v>0</v>
      </c>
      <c r="L24" s="74">
        <v>0</v>
      </c>
      <c r="M24" s="74">
        <v>65.857050000000001</v>
      </c>
      <c r="N24" s="74">
        <v>80.910090000000011</v>
      </c>
      <c r="O24" s="74">
        <v>0</v>
      </c>
      <c r="P24" s="74">
        <v>79.237530000000007</v>
      </c>
      <c r="Q24" s="74">
        <v>13.171410000000002</v>
      </c>
      <c r="R24" s="74">
        <v>6.0630300000000004</v>
      </c>
      <c r="S24" s="74">
        <v>18.18909</v>
      </c>
      <c r="T24" s="74">
        <v>8.1537300000000013</v>
      </c>
      <c r="U24" s="74">
        <v>12.335130000000001</v>
      </c>
      <c r="V24" s="74">
        <v>15.47118</v>
      </c>
      <c r="W24" s="74">
        <v>15.680249999999999</v>
      </c>
      <c r="X24" s="74">
        <v>26.342820000000003</v>
      </c>
      <c r="Y24" s="74">
        <v>10.4535</v>
      </c>
      <c r="Z24" s="74">
        <v>28.851660000000003</v>
      </c>
      <c r="AA24" s="74">
        <v>8.7809400000000011</v>
      </c>
      <c r="AB24" s="74">
        <v>5.8539600000000007</v>
      </c>
      <c r="AC24" s="74">
        <v>2.5088400000000002</v>
      </c>
      <c r="AD24" s="74">
        <v>15.262110000000002</v>
      </c>
      <c r="AE24" s="74">
        <v>27.388170000000002</v>
      </c>
      <c r="AF24" s="74">
        <v>5.22675</v>
      </c>
      <c r="AG24" s="74">
        <v>0.188163</v>
      </c>
      <c r="AH24" s="74">
        <v>0.35399999999999998</v>
      </c>
      <c r="AI24" s="74">
        <v>71.277999999999992</v>
      </c>
      <c r="AJ24" s="74">
        <v>0.23399999999999999</v>
      </c>
      <c r="AK24" s="74">
        <v>4.8086100000000007</v>
      </c>
      <c r="AL24" s="74">
        <v>2.7179100000000003</v>
      </c>
      <c r="AM24" s="74">
        <v>5.22675</v>
      </c>
      <c r="AN24" s="74">
        <v>6.6902400000000002</v>
      </c>
      <c r="AO24" s="74">
        <v>4.8086100000000007</v>
      </c>
      <c r="AP24" s="74">
        <v>3.9723300000000004</v>
      </c>
      <c r="AQ24" s="74">
        <v>0.71083799999999997</v>
      </c>
      <c r="AR24" s="74">
        <v>29.269800000000007</v>
      </c>
      <c r="AS24" s="74">
        <v>14.216760000000003</v>
      </c>
      <c r="AT24" s="74">
        <v>22.997700000000002</v>
      </c>
      <c r="AU24" s="74">
        <v>1.9652579999999999</v>
      </c>
      <c r="AV24" s="74">
        <v>2.0907</v>
      </c>
      <c r="AW24" s="74">
        <v>1.4634900000000002</v>
      </c>
      <c r="AX24" s="74">
        <v>0.37632599999999999</v>
      </c>
      <c r="AY24" s="74">
        <v>0.250884</v>
      </c>
      <c r="AZ24" s="74">
        <v>11.080710000000002</v>
      </c>
      <c r="BA24" s="74">
        <v>4.3904700000000005</v>
      </c>
      <c r="BB24" s="74">
        <v>3.13605</v>
      </c>
      <c r="BC24" s="74">
        <v>1.04535</v>
      </c>
      <c r="BD24" s="74">
        <v>0</v>
      </c>
      <c r="BE24" s="74">
        <v>1.67256</v>
      </c>
      <c r="BF24" s="74">
        <v>17.561880000000002</v>
      </c>
      <c r="BG24" s="74">
        <v>1.4634900000000002</v>
      </c>
      <c r="BH24" s="74">
        <v>3.3451200000000001</v>
      </c>
      <c r="BI24" s="74">
        <v>8.5718700000000023</v>
      </c>
      <c r="BJ24" s="74">
        <v>4.8086100000000007</v>
      </c>
      <c r="BK24" s="74">
        <v>4.1814</v>
      </c>
      <c r="BL24" s="74">
        <v>2.5088400000000002</v>
      </c>
      <c r="BM24" s="74">
        <v>8.7809400000000011</v>
      </c>
      <c r="BN24" s="74">
        <v>8.5718700000000023</v>
      </c>
      <c r="BO24" s="74">
        <v>12.753270000000001</v>
      </c>
      <c r="BP24" s="74">
        <v>7.1083800000000013</v>
      </c>
      <c r="BQ24" s="74">
        <v>5.22675</v>
      </c>
      <c r="BR24" s="74">
        <v>5.0176800000000004</v>
      </c>
      <c r="BS24" s="74">
        <v>9.4081500000000027</v>
      </c>
      <c r="BT24" s="74">
        <v>1.67256</v>
      </c>
      <c r="BU24" s="74">
        <v>8.7809400000000011</v>
      </c>
      <c r="BV24" s="74">
        <v>1.04535</v>
      </c>
      <c r="BW24" s="74">
        <v>8.9900100000000016</v>
      </c>
      <c r="BX24" s="74">
        <v>5.0176800000000004</v>
      </c>
      <c r="BY24" s="74">
        <v>10.035360000000001</v>
      </c>
      <c r="BZ24" s="74">
        <v>4.1814</v>
      </c>
      <c r="CA24" s="74">
        <v>3.5541900000000006</v>
      </c>
      <c r="CB24" s="74">
        <v>2.9269800000000004</v>
      </c>
      <c r="CC24" s="74">
        <v>1.2544200000000001</v>
      </c>
      <c r="CD24" s="74">
        <v>2.7179100000000003</v>
      </c>
      <c r="CE24" s="74">
        <v>2.7179100000000003</v>
      </c>
      <c r="CF24" s="74">
        <v>3.3451200000000001</v>
      </c>
      <c r="CG24" s="74">
        <v>2.5088400000000002</v>
      </c>
      <c r="CH24" s="74">
        <v>0.83628000000000002</v>
      </c>
      <c r="CI24" s="74">
        <v>2.5088400000000002</v>
      </c>
      <c r="CJ24" s="74">
        <v>2.9269800000000004</v>
      </c>
      <c r="CK24" s="74">
        <v>7.3174500000000018</v>
      </c>
      <c r="CL24" s="74">
        <v>7.1083800000000013</v>
      </c>
      <c r="CM24" s="74">
        <v>5.22675</v>
      </c>
      <c r="CN24" s="74">
        <v>1.67256</v>
      </c>
      <c r="CO24" s="74">
        <v>1.67256</v>
      </c>
      <c r="CP24" s="74">
        <v>8.5718700000000023</v>
      </c>
      <c r="CQ24" s="74">
        <v>3.13605</v>
      </c>
      <c r="CR24" s="74">
        <v>1.04535</v>
      </c>
      <c r="CS24" s="74">
        <v>3.9723300000000004</v>
      </c>
      <c r="CT24" s="74">
        <v>3.7632600000000003</v>
      </c>
      <c r="CU24" s="74">
        <v>5.4358200000000005</v>
      </c>
      <c r="CV24" s="74">
        <v>1.04535</v>
      </c>
      <c r="CW24" s="74">
        <v>6.2721</v>
      </c>
      <c r="CX24" s="74">
        <v>0</v>
      </c>
      <c r="CY24" s="74">
        <v>3.5541900000000006</v>
      </c>
      <c r="CZ24" s="74">
        <v>2.7179100000000003</v>
      </c>
      <c r="DA24" s="74">
        <v>3.7632600000000003</v>
      </c>
      <c r="DB24" s="74">
        <v>1.2544200000000001</v>
      </c>
      <c r="DC24" s="74">
        <v>2.7179100000000003</v>
      </c>
      <c r="DD24" s="74">
        <v>0.83628000000000002</v>
      </c>
      <c r="DE24" s="74">
        <v>1.2544200000000001</v>
      </c>
      <c r="DF24" s="74">
        <v>8.3628000000000022E-2</v>
      </c>
      <c r="DG24" s="74">
        <v>7.3174500000000018</v>
      </c>
      <c r="DH24" s="74">
        <v>10.035360000000001</v>
      </c>
      <c r="DI24" s="74">
        <v>1.8816300000000001</v>
      </c>
      <c r="DJ24" s="74">
        <v>9.4081500000000027</v>
      </c>
      <c r="DK24" s="74">
        <v>17.770949999999999</v>
      </c>
      <c r="DL24" s="74">
        <v>6.8993099999999998</v>
      </c>
      <c r="DM24" s="74">
        <v>3.3451200000000001</v>
      </c>
      <c r="DN24" s="74">
        <v>8.1537300000000013</v>
      </c>
      <c r="DO24" s="74">
        <v>16.307460000000003</v>
      </c>
      <c r="DP24" s="74">
        <v>0</v>
      </c>
      <c r="DQ24" s="74">
        <v>14.843969999999999</v>
      </c>
      <c r="DR24" s="74">
        <v>20.488860000000003</v>
      </c>
      <c r="DS24" s="74">
        <v>0</v>
      </c>
      <c r="DT24" s="74">
        <v>6.0630300000000004</v>
      </c>
      <c r="DU24" s="74">
        <v>7.7355900000000002</v>
      </c>
      <c r="DV24" s="74">
        <v>4.3904700000000005</v>
      </c>
      <c r="DW24" s="74">
        <v>3.13605</v>
      </c>
      <c r="DX24" s="74">
        <v>7.5265200000000005</v>
      </c>
      <c r="DY24" s="74">
        <v>7.9446600000000007</v>
      </c>
      <c r="DZ24" s="74">
        <v>4.8086100000000007</v>
      </c>
      <c r="EA24" s="74">
        <v>8.1537300000000013</v>
      </c>
      <c r="EB24" s="74">
        <v>0.41814000000000001</v>
      </c>
      <c r="EC24" s="74">
        <v>0.62721000000000005</v>
      </c>
      <c r="ED24" s="74">
        <v>9.6172200000000014</v>
      </c>
      <c r="EE24" s="74">
        <v>6.6902400000000002</v>
      </c>
      <c r="EF24" s="74">
        <v>2.7179100000000003</v>
      </c>
      <c r="EG24" s="74">
        <v>9.1990800000000004</v>
      </c>
      <c r="EH24" s="75">
        <f t="shared" si="0"/>
        <v>593.15853400000003</v>
      </c>
      <c r="EI24" s="75">
        <f t="shared" si="1"/>
        <v>7.7605200000000014</v>
      </c>
      <c r="EJ24" s="75">
        <f t="shared" si="2"/>
        <v>807.34329300000024</v>
      </c>
      <c r="EK24" s="75">
        <f t="shared" si="3"/>
        <v>1408.2623470000003</v>
      </c>
      <c r="EL24" s="75">
        <v>0</v>
      </c>
      <c r="EM24" s="75">
        <f t="shared" si="4"/>
        <v>1408.2623470000003</v>
      </c>
    </row>
    <row r="25" spans="1:143" x14ac:dyDescent="0.25">
      <c r="A25" s="49" t="s">
        <v>18</v>
      </c>
      <c r="B25" s="74">
        <v>29.435400000000005</v>
      </c>
      <c r="C25" s="74">
        <v>0</v>
      </c>
      <c r="D25" s="74">
        <v>9.5013000000000005</v>
      </c>
      <c r="E25" s="74">
        <v>28.8765</v>
      </c>
      <c r="F25" s="74">
        <v>0</v>
      </c>
      <c r="G25" s="74">
        <v>0</v>
      </c>
      <c r="H25" s="74">
        <v>97.434899999999999</v>
      </c>
      <c r="I25" s="74">
        <v>91.659600000000012</v>
      </c>
      <c r="J25" s="74">
        <v>41.917500000000004</v>
      </c>
      <c r="K25" s="74">
        <v>0</v>
      </c>
      <c r="L25" s="74">
        <v>0</v>
      </c>
      <c r="M25" s="74">
        <v>58.6845</v>
      </c>
      <c r="N25" s="74">
        <v>72.098100000000017</v>
      </c>
      <c r="O25" s="74">
        <v>0</v>
      </c>
      <c r="P25" s="74">
        <v>70.607700000000008</v>
      </c>
      <c r="Q25" s="74">
        <v>11.7369</v>
      </c>
      <c r="R25" s="74">
        <v>5.4027000000000012</v>
      </c>
      <c r="S25" s="74">
        <v>16.208100000000002</v>
      </c>
      <c r="T25" s="74">
        <v>7.2657000000000007</v>
      </c>
      <c r="U25" s="74">
        <v>10.991700000000002</v>
      </c>
      <c r="V25" s="74">
        <v>13.786200000000003</v>
      </c>
      <c r="W25" s="74">
        <v>13.9725</v>
      </c>
      <c r="X25" s="74">
        <v>23.473800000000001</v>
      </c>
      <c r="Y25" s="74">
        <v>9.3149999999999995</v>
      </c>
      <c r="Z25" s="74">
        <v>25.709400000000002</v>
      </c>
      <c r="AA25" s="74">
        <v>7.8246000000000011</v>
      </c>
      <c r="AB25" s="74">
        <v>5.2164000000000001</v>
      </c>
      <c r="AC25" s="74">
        <v>2.2356000000000003</v>
      </c>
      <c r="AD25" s="74">
        <v>13.599900000000002</v>
      </c>
      <c r="AE25" s="74">
        <v>24.4053</v>
      </c>
      <c r="AF25" s="74">
        <v>4.6574999999999998</v>
      </c>
      <c r="AG25" s="74">
        <v>0.16767000000000001</v>
      </c>
      <c r="AH25" s="74">
        <v>0.36199999999999999</v>
      </c>
      <c r="AI25" s="74">
        <v>67.067999999999998</v>
      </c>
      <c r="AJ25" s="74">
        <v>0.23599999999999999</v>
      </c>
      <c r="AK25" s="74">
        <v>4.2849000000000004</v>
      </c>
      <c r="AL25" s="74">
        <v>2.4219000000000004</v>
      </c>
      <c r="AM25" s="74">
        <v>4.6574999999999998</v>
      </c>
      <c r="AN25" s="74">
        <v>5.9616000000000007</v>
      </c>
      <c r="AO25" s="74">
        <v>4.2849000000000004</v>
      </c>
      <c r="AP25" s="74">
        <v>3.5397000000000007</v>
      </c>
      <c r="AQ25" s="74">
        <v>0.63342000000000009</v>
      </c>
      <c r="AR25" s="74">
        <v>26.082000000000001</v>
      </c>
      <c r="AS25" s="74">
        <v>12.6684</v>
      </c>
      <c r="AT25" s="74">
        <v>20.492999999999999</v>
      </c>
      <c r="AU25" s="74">
        <v>1.7512200000000002</v>
      </c>
      <c r="AV25" s="74">
        <v>1.8630000000000002</v>
      </c>
      <c r="AW25" s="74">
        <v>1.3041</v>
      </c>
      <c r="AX25" s="74">
        <v>0.33534000000000003</v>
      </c>
      <c r="AY25" s="74">
        <v>0.22356000000000004</v>
      </c>
      <c r="AZ25" s="74">
        <v>9.8739000000000026</v>
      </c>
      <c r="BA25" s="74">
        <v>3.9123000000000006</v>
      </c>
      <c r="BB25" s="74">
        <v>2.7945000000000002</v>
      </c>
      <c r="BC25" s="74">
        <v>0.93150000000000011</v>
      </c>
      <c r="BD25" s="74">
        <v>0</v>
      </c>
      <c r="BE25" s="74">
        <v>1.4904000000000002</v>
      </c>
      <c r="BF25" s="74">
        <v>15.649200000000002</v>
      </c>
      <c r="BG25" s="74">
        <v>1.3041</v>
      </c>
      <c r="BH25" s="74">
        <v>2.9808000000000003</v>
      </c>
      <c r="BI25" s="74">
        <v>7.6383000000000001</v>
      </c>
      <c r="BJ25" s="74">
        <v>4.2849000000000004</v>
      </c>
      <c r="BK25" s="74">
        <v>3.7260000000000004</v>
      </c>
      <c r="BL25" s="74">
        <v>2.2356000000000003</v>
      </c>
      <c r="BM25" s="74">
        <v>7.8246000000000011</v>
      </c>
      <c r="BN25" s="74">
        <v>7.6383000000000001</v>
      </c>
      <c r="BO25" s="74">
        <v>11.3643</v>
      </c>
      <c r="BP25" s="74">
        <v>6.3342000000000001</v>
      </c>
      <c r="BQ25" s="74">
        <v>4.6574999999999998</v>
      </c>
      <c r="BR25" s="74">
        <v>4.4712000000000005</v>
      </c>
      <c r="BS25" s="74">
        <v>8.3835000000000015</v>
      </c>
      <c r="BT25" s="74">
        <v>1.4904000000000002</v>
      </c>
      <c r="BU25" s="74">
        <v>7.8246000000000011</v>
      </c>
      <c r="BV25" s="74">
        <v>0.93150000000000011</v>
      </c>
      <c r="BW25" s="74">
        <v>8.0109000000000012</v>
      </c>
      <c r="BX25" s="74">
        <v>4.4712000000000005</v>
      </c>
      <c r="BY25" s="74">
        <v>8.942400000000001</v>
      </c>
      <c r="BZ25" s="74">
        <v>3.7260000000000004</v>
      </c>
      <c r="CA25" s="74">
        <v>3.1671</v>
      </c>
      <c r="CB25" s="74">
        <v>2.6082000000000001</v>
      </c>
      <c r="CC25" s="74">
        <v>1.1178000000000001</v>
      </c>
      <c r="CD25" s="74">
        <v>2.4219000000000004</v>
      </c>
      <c r="CE25" s="74">
        <v>2.4219000000000004</v>
      </c>
      <c r="CF25" s="74">
        <v>2.9808000000000003</v>
      </c>
      <c r="CG25" s="74">
        <v>2.2356000000000003</v>
      </c>
      <c r="CH25" s="74">
        <v>0.74520000000000008</v>
      </c>
      <c r="CI25" s="74">
        <v>2.2356000000000003</v>
      </c>
      <c r="CJ25" s="74">
        <v>2.6082000000000001</v>
      </c>
      <c r="CK25" s="74">
        <v>6.5205000000000002</v>
      </c>
      <c r="CL25" s="74">
        <v>6.3342000000000001</v>
      </c>
      <c r="CM25" s="74">
        <v>4.6574999999999998</v>
      </c>
      <c r="CN25" s="74">
        <v>1.4904000000000002</v>
      </c>
      <c r="CO25" s="74">
        <v>1.4904000000000002</v>
      </c>
      <c r="CP25" s="74">
        <v>7.6383000000000001</v>
      </c>
      <c r="CQ25" s="74">
        <v>2.7945000000000002</v>
      </c>
      <c r="CR25" s="74">
        <v>0.93150000000000011</v>
      </c>
      <c r="CS25" s="74">
        <v>3.5397000000000007</v>
      </c>
      <c r="CT25" s="74">
        <v>3.3534000000000002</v>
      </c>
      <c r="CU25" s="74">
        <v>4.8438000000000008</v>
      </c>
      <c r="CV25" s="74">
        <v>0.93150000000000011</v>
      </c>
      <c r="CW25" s="74">
        <v>5.5890000000000004</v>
      </c>
      <c r="CX25" s="74">
        <v>0</v>
      </c>
      <c r="CY25" s="74">
        <v>3.1671</v>
      </c>
      <c r="CZ25" s="74">
        <v>2.4219000000000004</v>
      </c>
      <c r="DA25" s="74">
        <v>3.3534000000000002</v>
      </c>
      <c r="DB25" s="74">
        <v>1.1178000000000001</v>
      </c>
      <c r="DC25" s="74">
        <v>2.4219000000000004</v>
      </c>
      <c r="DD25" s="74">
        <v>0.74520000000000008</v>
      </c>
      <c r="DE25" s="74">
        <v>1.1178000000000001</v>
      </c>
      <c r="DF25" s="74">
        <v>7.4520000000000017E-2</v>
      </c>
      <c r="DG25" s="74">
        <v>6.5205000000000002</v>
      </c>
      <c r="DH25" s="74">
        <v>8.942400000000001</v>
      </c>
      <c r="DI25" s="74">
        <v>1.6767000000000001</v>
      </c>
      <c r="DJ25" s="74">
        <v>8.3835000000000015</v>
      </c>
      <c r="DK25" s="74">
        <v>15.835500000000003</v>
      </c>
      <c r="DL25" s="74">
        <v>6.1479000000000008</v>
      </c>
      <c r="DM25" s="74">
        <v>2.9808000000000003</v>
      </c>
      <c r="DN25" s="74">
        <v>7.2657000000000007</v>
      </c>
      <c r="DO25" s="74">
        <v>14.531400000000001</v>
      </c>
      <c r="DP25" s="74">
        <v>0</v>
      </c>
      <c r="DQ25" s="74">
        <v>13.227300000000001</v>
      </c>
      <c r="DR25" s="74">
        <v>18.257400000000001</v>
      </c>
      <c r="DS25" s="74">
        <v>0</v>
      </c>
      <c r="DT25" s="74">
        <v>5.4027000000000012</v>
      </c>
      <c r="DU25" s="74">
        <v>6.8931000000000013</v>
      </c>
      <c r="DV25" s="74">
        <v>3.9123000000000006</v>
      </c>
      <c r="DW25" s="74">
        <v>2.7945000000000002</v>
      </c>
      <c r="DX25" s="74">
        <v>6.7068000000000003</v>
      </c>
      <c r="DY25" s="74">
        <v>7.0794000000000015</v>
      </c>
      <c r="DZ25" s="74">
        <v>4.2849000000000004</v>
      </c>
      <c r="EA25" s="74">
        <v>7.2657000000000007</v>
      </c>
      <c r="EB25" s="74">
        <v>0.37260000000000004</v>
      </c>
      <c r="EC25" s="74">
        <v>0.55890000000000006</v>
      </c>
      <c r="ED25" s="74">
        <v>8.5698000000000008</v>
      </c>
      <c r="EE25" s="74">
        <v>5.9616000000000007</v>
      </c>
      <c r="EF25" s="74">
        <v>2.4219000000000004</v>
      </c>
      <c r="EG25" s="74">
        <v>8.1972000000000005</v>
      </c>
      <c r="EH25" s="75">
        <f t="shared" si="0"/>
        <v>532.11006000000009</v>
      </c>
      <c r="EI25" s="75">
        <f t="shared" si="1"/>
        <v>6.9428000000000001</v>
      </c>
      <c r="EJ25" s="75">
        <f t="shared" si="2"/>
        <v>719.4613700000001</v>
      </c>
      <c r="EK25" s="75">
        <f t="shared" si="3"/>
        <v>1258.5142300000002</v>
      </c>
      <c r="EL25" s="75">
        <v>0</v>
      </c>
      <c r="EM25" s="75">
        <f t="shared" si="4"/>
        <v>1258.5142300000002</v>
      </c>
    </row>
    <row r="26" spans="1:143" x14ac:dyDescent="0.25">
      <c r="A26" s="49" t="s">
        <v>19</v>
      </c>
      <c r="B26" s="74">
        <v>32.706000000000003</v>
      </c>
      <c r="C26" s="74">
        <v>0</v>
      </c>
      <c r="D26" s="74">
        <v>10.557</v>
      </c>
      <c r="E26" s="74">
        <v>32.085000000000001</v>
      </c>
      <c r="F26" s="74">
        <v>0</v>
      </c>
      <c r="G26" s="74">
        <v>0</v>
      </c>
      <c r="H26" s="74">
        <v>108.26100000000001</v>
      </c>
      <c r="I26" s="74">
        <v>101.84400000000001</v>
      </c>
      <c r="J26" s="74">
        <v>46.575000000000003</v>
      </c>
      <c r="K26" s="74">
        <v>0</v>
      </c>
      <c r="L26" s="74">
        <v>0</v>
      </c>
      <c r="M26" s="74">
        <v>65.204999999999998</v>
      </c>
      <c r="N26" s="74">
        <v>80.109000000000009</v>
      </c>
      <c r="O26" s="74">
        <v>0</v>
      </c>
      <c r="P26" s="74">
        <v>78.453000000000003</v>
      </c>
      <c r="Q26" s="74">
        <v>13.041</v>
      </c>
      <c r="R26" s="74">
        <v>6.0030000000000001</v>
      </c>
      <c r="S26" s="74">
        <v>18.009</v>
      </c>
      <c r="T26" s="74">
        <v>8.0730000000000004</v>
      </c>
      <c r="U26" s="74">
        <v>12.213000000000001</v>
      </c>
      <c r="V26" s="74">
        <v>15.318</v>
      </c>
      <c r="W26" s="74">
        <v>15.525</v>
      </c>
      <c r="X26" s="74">
        <v>26.082000000000001</v>
      </c>
      <c r="Y26" s="74">
        <v>10.35</v>
      </c>
      <c r="Z26" s="74">
        <v>28.566000000000003</v>
      </c>
      <c r="AA26" s="74">
        <v>8.6940000000000008</v>
      </c>
      <c r="AB26" s="74">
        <v>5.7960000000000003</v>
      </c>
      <c r="AC26" s="74">
        <v>2.4840000000000004</v>
      </c>
      <c r="AD26" s="74">
        <v>15.110999999999999</v>
      </c>
      <c r="AE26" s="74">
        <v>27.117000000000004</v>
      </c>
      <c r="AF26" s="74">
        <v>5.1749999999999998</v>
      </c>
      <c r="AG26" s="74">
        <v>0.18630000000000002</v>
      </c>
      <c r="AH26" s="74">
        <v>0.35399999999999998</v>
      </c>
      <c r="AI26" s="74">
        <v>66.36</v>
      </c>
      <c r="AJ26" s="74">
        <v>0.23</v>
      </c>
      <c r="AK26" s="74">
        <v>4.7610000000000001</v>
      </c>
      <c r="AL26" s="74">
        <v>2.6910000000000003</v>
      </c>
      <c r="AM26" s="74">
        <v>5.1749999999999998</v>
      </c>
      <c r="AN26" s="74">
        <v>6.6240000000000006</v>
      </c>
      <c r="AO26" s="74">
        <v>4.7610000000000001</v>
      </c>
      <c r="AP26" s="74">
        <v>3.9330000000000003</v>
      </c>
      <c r="AQ26" s="74">
        <v>0.70380000000000009</v>
      </c>
      <c r="AR26" s="74">
        <v>28.980000000000004</v>
      </c>
      <c r="AS26" s="74">
        <v>14.076000000000001</v>
      </c>
      <c r="AT26" s="74">
        <v>22.77</v>
      </c>
      <c r="AU26" s="74">
        <v>1.9458000000000004</v>
      </c>
      <c r="AV26" s="74">
        <v>2.0700000000000003</v>
      </c>
      <c r="AW26" s="74">
        <v>1.4490000000000001</v>
      </c>
      <c r="AX26" s="74">
        <v>0.37260000000000004</v>
      </c>
      <c r="AY26" s="74">
        <v>0.24840000000000004</v>
      </c>
      <c r="AZ26" s="74">
        <v>10.971000000000002</v>
      </c>
      <c r="BA26" s="74">
        <v>4.3470000000000004</v>
      </c>
      <c r="BB26" s="74">
        <v>3.1050000000000004</v>
      </c>
      <c r="BC26" s="74">
        <v>1.0350000000000001</v>
      </c>
      <c r="BD26" s="74">
        <v>0</v>
      </c>
      <c r="BE26" s="74">
        <v>1.6560000000000001</v>
      </c>
      <c r="BF26" s="74">
        <v>17.388000000000002</v>
      </c>
      <c r="BG26" s="74">
        <v>1.4490000000000001</v>
      </c>
      <c r="BH26" s="74">
        <v>3.3120000000000003</v>
      </c>
      <c r="BI26" s="74">
        <v>8.4870000000000001</v>
      </c>
      <c r="BJ26" s="74">
        <v>4.7610000000000001</v>
      </c>
      <c r="BK26" s="74">
        <v>4.1400000000000006</v>
      </c>
      <c r="BL26" s="74">
        <v>2.4840000000000004</v>
      </c>
      <c r="BM26" s="74">
        <v>8.6940000000000008</v>
      </c>
      <c r="BN26" s="74">
        <v>8.4870000000000001</v>
      </c>
      <c r="BO26" s="74">
        <v>12.627000000000001</v>
      </c>
      <c r="BP26" s="74">
        <v>7.0380000000000003</v>
      </c>
      <c r="BQ26" s="74">
        <v>5.1749999999999998</v>
      </c>
      <c r="BR26" s="74">
        <v>4.9680000000000009</v>
      </c>
      <c r="BS26" s="74">
        <v>9.3149999999999995</v>
      </c>
      <c r="BT26" s="74">
        <v>1.6560000000000001</v>
      </c>
      <c r="BU26" s="74">
        <v>8.6940000000000008</v>
      </c>
      <c r="BV26" s="74">
        <v>1.0350000000000001</v>
      </c>
      <c r="BW26" s="74">
        <v>8.9010000000000016</v>
      </c>
      <c r="BX26" s="74">
        <v>4.9680000000000009</v>
      </c>
      <c r="BY26" s="74">
        <v>9.9360000000000017</v>
      </c>
      <c r="BZ26" s="74">
        <v>4.1400000000000006</v>
      </c>
      <c r="CA26" s="74">
        <v>3.5190000000000001</v>
      </c>
      <c r="CB26" s="74">
        <v>2.8980000000000001</v>
      </c>
      <c r="CC26" s="74">
        <v>1.2420000000000002</v>
      </c>
      <c r="CD26" s="74">
        <v>2.6910000000000003</v>
      </c>
      <c r="CE26" s="74">
        <v>2.6910000000000003</v>
      </c>
      <c r="CF26" s="74">
        <v>3.3120000000000003</v>
      </c>
      <c r="CG26" s="74">
        <v>2.4840000000000004</v>
      </c>
      <c r="CH26" s="74">
        <v>0.82800000000000007</v>
      </c>
      <c r="CI26" s="74">
        <v>2.4840000000000004</v>
      </c>
      <c r="CJ26" s="74">
        <v>2.8980000000000001</v>
      </c>
      <c r="CK26" s="74">
        <v>7.245000000000001</v>
      </c>
      <c r="CL26" s="74">
        <v>7.0380000000000003</v>
      </c>
      <c r="CM26" s="74">
        <v>5.1749999999999998</v>
      </c>
      <c r="CN26" s="74">
        <v>1.6560000000000001</v>
      </c>
      <c r="CO26" s="74">
        <v>1.6560000000000001</v>
      </c>
      <c r="CP26" s="74">
        <v>8.4870000000000001</v>
      </c>
      <c r="CQ26" s="74">
        <v>3.1050000000000004</v>
      </c>
      <c r="CR26" s="74">
        <v>1.0350000000000001</v>
      </c>
      <c r="CS26" s="74">
        <v>3.9330000000000003</v>
      </c>
      <c r="CT26" s="74">
        <v>3.7260000000000004</v>
      </c>
      <c r="CU26" s="74">
        <v>5.3820000000000006</v>
      </c>
      <c r="CV26" s="74">
        <v>1.0350000000000001</v>
      </c>
      <c r="CW26" s="74">
        <v>6.2100000000000009</v>
      </c>
      <c r="CX26" s="74">
        <v>0</v>
      </c>
      <c r="CY26" s="74">
        <v>3.5190000000000001</v>
      </c>
      <c r="CZ26" s="74">
        <v>2.6910000000000003</v>
      </c>
      <c r="DA26" s="74">
        <v>3.7260000000000004</v>
      </c>
      <c r="DB26" s="74">
        <v>1.2420000000000002</v>
      </c>
      <c r="DC26" s="74">
        <v>2.6910000000000003</v>
      </c>
      <c r="DD26" s="74">
        <v>0.82800000000000007</v>
      </c>
      <c r="DE26" s="74">
        <v>1.2420000000000002</v>
      </c>
      <c r="DF26" s="74">
        <v>8.2800000000000012E-2</v>
      </c>
      <c r="DG26" s="74">
        <v>7.245000000000001</v>
      </c>
      <c r="DH26" s="74">
        <v>9.9360000000000017</v>
      </c>
      <c r="DI26" s="74">
        <v>1.8630000000000002</v>
      </c>
      <c r="DJ26" s="74">
        <v>9.3149999999999995</v>
      </c>
      <c r="DK26" s="74">
        <v>17.595000000000002</v>
      </c>
      <c r="DL26" s="74">
        <v>6.8310000000000004</v>
      </c>
      <c r="DM26" s="74">
        <v>3.3120000000000003</v>
      </c>
      <c r="DN26" s="74">
        <v>8.0730000000000004</v>
      </c>
      <c r="DO26" s="74">
        <v>16.146000000000001</v>
      </c>
      <c r="DP26" s="74">
        <v>0</v>
      </c>
      <c r="DQ26" s="74">
        <v>14.697000000000003</v>
      </c>
      <c r="DR26" s="74">
        <v>20.286000000000001</v>
      </c>
      <c r="DS26" s="74">
        <v>0</v>
      </c>
      <c r="DT26" s="74">
        <v>6.0030000000000001</v>
      </c>
      <c r="DU26" s="74">
        <v>7.6589999999999998</v>
      </c>
      <c r="DV26" s="74">
        <v>4.3470000000000004</v>
      </c>
      <c r="DW26" s="74">
        <v>3.1050000000000004</v>
      </c>
      <c r="DX26" s="74">
        <v>7.4520000000000008</v>
      </c>
      <c r="DY26" s="74">
        <v>7.8660000000000005</v>
      </c>
      <c r="DZ26" s="74">
        <v>4.7610000000000001</v>
      </c>
      <c r="EA26" s="74">
        <v>8.0730000000000004</v>
      </c>
      <c r="EB26" s="74">
        <v>0.41400000000000003</v>
      </c>
      <c r="EC26" s="74">
        <v>0.62100000000000011</v>
      </c>
      <c r="ED26" s="74">
        <v>9.5220000000000002</v>
      </c>
      <c r="EE26" s="74">
        <v>6.6240000000000006</v>
      </c>
      <c r="EF26" s="74">
        <v>2.6910000000000003</v>
      </c>
      <c r="EG26" s="74">
        <v>9.1080000000000005</v>
      </c>
      <c r="EH26" s="75">
        <f t="shared" si="0"/>
        <v>583.07339999999999</v>
      </c>
      <c r="EI26" s="75">
        <f t="shared" si="1"/>
        <v>7.6820000000000004</v>
      </c>
      <c r="EJ26" s="75">
        <f t="shared" si="2"/>
        <v>799.35329999999999</v>
      </c>
      <c r="EK26" s="75">
        <f t="shared" si="3"/>
        <v>1390.1087</v>
      </c>
      <c r="EL26" s="75">
        <v>0</v>
      </c>
      <c r="EM26" s="75">
        <f t="shared" si="4"/>
        <v>1390.1087</v>
      </c>
    </row>
    <row r="27" spans="1:143" x14ac:dyDescent="0.25">
      <c r="A27" s="49" t="s">
        <v>20</v>
      </c>
      <c r="B27" s="74">
        <v>33.687180000000005</v>
      </c>
      <c r="C27" s="74">
        <v>0</v>
      </c>
      <c r="D27" s="74">
        <v>10.873710000000001</v>
      </c>
      <c r="E27" s="74">
        <v>33.047550000000001</v>
      </c>
      <c r="F27" s="74">
        <v>0</v>
      </c>
      <c r="G27" s="74">
        <v>0</v>
      </c>
      <c r="H27" s="74">
        <v>111.50883000000002</v>
      </c>
      <c r="I27" s="74">
        <v>104.89932</v>
      </c>
      <c r="J27" s="74">
        <v>47.972250000000003</v>
      </c>
      <c r="K27" s="74">
        <v>0</v>
      </c>
      <c r="L27" s="74">
        <v>0</v>
      </c>
      <c r="M27" s="74">
        <v>67.161150000000006</v>
      </c>
      <c r="N27" s="74">
        <v>82.512270000000001</v>
      </c>
      <c r="O27" s="74">
        <v>0</v>
      </c>
      <c r="P27" s="74">
        <v>80.80659</v>
      </c>
      <c r="Q27" s="74">
        <v>13.432230000000002</v>
      </c>
      <c r="R27" s="74">
        <v>6.1830900000000009</v>
      </c>
      <c r="S27" s="74">
        <v>18.549270000000003</v>
      </c>
      <c r="T27" s="74">
        <v>8.3151900000000012</v>
      </c>
      <c r="U27" s="74">
        <v>12.579390000000002</v>
      </c>
      <c r="V27" s="74">
        <v>15.77754</v>
      </c>
      <c r="W27" s="74">
        <v>15.990750000000002</v>
      </c>
      <c r="X27" s="74">
        <v>26.864460000000005</v>
      </c>
      <c r="Y27" s="74">
        <v>10.660500000000001</v>
      </c>
      <c r="Z27" s="74">
        <v>29.422980000000006</v>
      </c>
      <c r="AA27" s="74">
        <v>8.9548199999999998</v>
      </c>
      <c r="AB27" s="74">
        <v>5.9698800000000007</v>
      </c>
      <c r="AC27" s="74">
        <v>2.5585200000000001</v>
      </c>
      <c r="AD27" s="74">
        <v>15.564330000000002</v>
      </c>
      <c r="AE27" s="74">
        <v>27.930510000000002</v>
      </c>
      <c r="AF27" s="74">
        <v>5.3302500000000004</v>
      </c>
      <c r="AG27" s="74">
        <v>0.191889</v>
      </c>
      <c r="AH27" s="74">
        <v>0.35</v>
      </c>
      <c r="AI27" s="74">
        <v>67.372</v>
      </c>
      <c r="AJ27" s="74">
        <v>0.252</v>
      </c>
      <c r="AK27" s="74">
        <v>4.903830000000001</v>
      </c>
      <c r="AL27" s="74">
        <v>2.7717300000000002</v>
      </c>
      <c r="AM27" s="74">
        <v>5.3302500000000004</v>
      </c>
      <c r="AN27" s="74">
        <v>6.8227200000000012</v>
      </c>
      <c r="AO27" s="74">
        <v>4.903830000000001</v>
      </c>
      <c r="AP27" s="74">
        <v>4.0509900000000005</v>
      </c>
      <c r="AQ27" s="74">
        <v>0.72491399999999995</v>
      </c>
      <c r="AR27" s="74">
        <v>29.849400000000003</v>
      </c>
      <c r="AS27" s="74">
        <v>14.498280000000001</v>
      </c>
      <c r="AT27" s="74">
        <v>23.453100000000003</v>
      </c>
      <c r="AU27" s="74">
        <v>2.0041740000000003</v>
      </c>
      <c r="AV27" s="74">
        <v>2.1321000000000003</v>
      </c>
      <c r="AW27" s="74">
        <v>1.4924700000000002</v>
      </c>
      <c r="AX27" s="74">
        <v>0.38377800000000001</v>
      </c>
      <c r="AY27" s="74">
        <v>0.25585200000000002</v>
      </c>
      <c r="AZ27" s="74">
        <v>11.300130000000001</v>
      </c>
      <c r="BA27" s="74">
        <v>4.4774099999999999</v>
      </c>
      <c r="BB27" s="74">
        <v>3.1981500000000005</v>
      </c>
      <c r="BC27" s="74">
        <v>1.0660500000000002</v>
      </c>
      <c r="BD27" s="74">
        <v>0</v>
      </c>
      <c r="BE27" s="74">
        <v>1.7056800000000003</v>
      </c>
      <c r="BF27" s="74">
        <v>17.90964</v>
      </c>
      <c r="BG27" s="74">
        <v>1.4924700000000002</v>
      </c>
      <c r="BH27" s="74">
        <v>3.4113600000000006</v>
      </c>
      <c r="BI27" s="74">
        <v>8.7416100000000014</v>
      </c>
      <c r="BJ27" s="74">
        <v>4.903830000000001</v>
      </c>
      <c r="BK27" s="74">
        <v>4.2642000000000007</v>
      </c>
      <c r="BL27" s="74">
        <v>2.5585200000000001</v>
      </c>
      <c r="BM27" s="74">
        <v>8.9548199999999998</v>
      </c>
      <c r="BN27" s="74">
        <v>8.7416100000000014</v>
      </c>
      <c r="BO27" s="74">
        <v>13.00581</v>
      </c>
      <c r="BP27" s="74">
        <v>7.2491400000000006</v>
      </c>
      <c r="BQ27" s="74">
        <v>5.3302500000000004</v>
      </c>
      <c r="BR27" s="74">
        <v>5.1170400000000003</v>
      </c>
      <c r="BS27" s="74">
        <v>9.5944500000000001</v>
      </c>
      <c r="BT27" s="74">
        <v>1.7056800000000003</v>
      </c>
      <c r="BU27" s="74">
        <v>8.9548199999999998</v>
      </c>
      <c r="BV27" s="74">
        <v>1.0660500000000002</v>
      </c>
      <c r="BW27" s="74">
        <v>9.1680299999999999</v>
      </c>
      <c r="BX27" s="74">
        <v>5.1170400000000003</v>
      </c>
      <c r="BY27" s="74">
        <v>10.234080000000001</v>
      </c>
      <c r="BZ27" s="74">
        <v>4.2642000000000007</v>
      </c>
      <c r="CA27" s="74">
        <v>3.6245700000000003</v>
      </c>
      <c r="CB27" s="74">
        <v>2.9849400000000004</v>
      </c>
      <c r="CC27" s="74">
        <v>1.2792600000000001</v>
      </c>
      <c r="CD27" s="74">
        <v>2.7717300000000002</v>
      </c>
      <c r="CE27" s="74">
        <v>2.7717300000000002</v>
      </c>
      <c r="CF27" s="74">
        <v>3.4113600000000006</v>
      </c>
      <c r="CG27" s="74">
        <v>2.5585200000000001</v>
      </c>
      <c r="CH27" s="74">
        <v>0.85284000000000015</v>
      </c>
      <c r="CI27" s="74">
        <v>2.5585200000000001</v>
      </c>
      <c r="CJ27" s="74">
        <v>2.9849400000000004</v>
      </c>
      <c r="CK27" s="74">
        <v>7.4623500000000007</v>
      </c>
      <c r="CL27" s="74">
        <v>7.2491400000000006</v>
      </c>
      <c r="CM27" s="74">
        <v>5.3302500000000004</v>
      </c>
      <c r="CN27" s="74">
        <v>1.7056800000000003</v>
      </c>
      <c r="CO27" s="74">
        <v>1.7056800000000003</v>
      </c>
      <c r="CP27" s="74">
        <v>8.7416100000000014</v>
      </c>
      <c r="CQ27" s="74">
        <v>3.1981500000000005</v>
      </c>
      <c r="CR27" s="74">
        <v>1.0660500000000002</v>
      </c>
      <c r="CS27" s="74">
        <v>4.0509900000000005</v>
      </c>
      <c r="CT27" s="74">
        <v>3.83778</v>
      </c>
      <c r="CU27" s="74">
        <v>5.5434600000000005</v>
      </c>
      <c r="CV27" s="74">
        <v>1.0660500000000002</v>
      </c>
      <c r="CW27" s="74">
        <v>6.396300000000001</v>
      </c>
      <c r="CX27" s="74">
        <v>0</v>
      </c>
      <c r="CY27" s="74">
        <v>3.6245700000000003</v>
      </c>
      <c r="CZ27" s="74">
        <v>2.7717300000000002</v>
      </c>
      <c r="DA27" s="74">
        <v>3.83778</v>
      </c>
      <c r="DB27" s="74">
        <v>1.2792600000000001</v>
      </c>
      <c r="DC27" s="74">
        <v>2.7717300000000002</v>
      </c>
      <c r="DD27" s="74">
        <v>0.85284000000000015</v>
      </c>
      <c r="DE27" s="74">
        <v>1.2792600000000001</v>
      </c>
      <c r="DF27" s="74">
        <v>8.5284000000000013E-2</v>
      </c>
      <c r="DG27" s="74">
        <v>7.4623500000000007</v>
      </c>
      <c r="DH27" s="74">
        <v>10.234080000000001</v>
      </c>
      <c r="DI27" s="74">
        <v>1.91889</v>
      </c>
      <c r="DJ27" s="74">
        <v>9.5944500000000001</v>
      </c>
      <c r="DK27" s="74">
        <v>18.122850000000003</v>
      </c>
      <c r="DL27" s="74">
        <v>7.0359300000000013</v>
      </c>
      <c r="DM27" s="74">
        <v>3.4113600000000006</v>
      </c>
      <c r="DN27" s="74">
        <v>8.3151900000000012</v>
      </c>
      <c r="DO27" s="74">
        <v>16.630380000000002</v>
      </c>
      <c r="DP27" s="74">
        <v>0</v>
      </c>
      <c r="DQ27" s="74">
        <v>15.137910000000002</v>
      </c>
      <c r="DR27" s="74">
        <v>20.894580000000001</v>
      </c>
      <c r="DS27" s="74">
        <v>0</v>
      </c>
      <c r="DT27" s="74">
        <v>6.1830900000000009</v>
      </c>
      <c r="DU27" s="74">
        <v>7.8887700000000001</v>
      </c>
      <c r="DV27" s="74">
        <v>4.4774099999999999</v>
      </c>
      <c r="DW27" s="74">
        <v>3.1981500000000005</v>
      </c>
      <c r="DX27" s="74">
        <v>7.6755599999999999</v>
      </c>
      <c r="DY27" s="74">
        <v>8.1019800000000011</v>
      </c>
      <c r="DZ27" s="74">
        <v>4.903830000000001</v>
      </c>
      <c r="EA27" s="74">
        <v>8.3151900000000012</v>
      </c>
      <c r="EB27" s="74">
        <v>0.42642000000000008</v>
      </c>
      <c r="EC27" s="74">
        <v>0.63963000000000003</v>
      </c>
      <c r="ED27" s="74">
        <v>9.807660000000002</v>
      </c>
      <c r="EE27" s="74">
        <v>6.8227200000000012</v>
      </c>
      <c r="EF27" s="74">
        <v>2.7717300000000002</v>
      </c>
      <c r="EG27" s="74">
        <v>9.38124</v>
      </c>
      <c r="EH27" s="75">
        <f t="shared" si="0"/>
        <v>599.58680200000003</v>
      </c>
      <c r="EI27" s="75">
        <f t="shared" si="1"/>
        <v>7.9275600000000015</v>
      </c>
      <c r="EJ27" s="75">
        <f t="shared" si="2"/>
        <v>823.31927900000017</v>
      </c>
      <c r="EK27" s="75">
        <f t="shared" si="3"/>
        <v>1430.8336410000002</v>
      </c>
      <c r="EL27" s="75">
        <v>0</v>
      </c>
      <c r="EM27" s="75">
        <f t="shared" si="4"/>
        <v>1430.8336410000002</v>
      </c>
    </row>
    <row r="28" spans="1:143" x14ac:dyDescent="0.25">
      <c r="A28" s="49" t="s">
        <v>21</v>
      </c>
      <c r="B28" s="74">
        <v>34.014240000000001</v>
      </c>
      <c r="C28" s="74">
        <v>0</v>
      </c>
      <c r="D28" s="74">
        <v>10.979280000000001</v>
      </c>
      <c r="E28" s="74">
        <v>33.368400000000008</v>
      </c>
      <c r="F28" s="74">
        <v>0</v>
      </c>
      <c r="G28" s="74">
        <v>0</v>
      </c>
      <c r="H28" s="74">
        <v>112.59144000000002</v>
      </c>
      <c r="I28" s="74">
        <v>105.91776</v>
      </c>
      <c r="J28" s="74">
        <v>48.438000000000002</v>
      </c>
      <c r="K28" s="74">
        <v>0</v>
      </c>
      <c r="L28" s="74">
        <v>0</v>
      </c>
      <c r="M28" s="74">
        <v>67.813200000000009</v>
      </c>
      <c r="N28" s="74">
        <v>83.313360000000003</v>
      </c>
      <c r="O28" s="74">
        <v>0</v>
      </c>
      <c r="P28" s="74">
        <v>81.591120000000004</v>
      </c>
      <c r="Q28" s="74">
        <v>13.56264</v>
      </c>
      <c r="R28" s="74">
        <v>6.2431200000000011</v>
      </c>
      <c r="S28" s="74">
        <v>18.729360000000003</v>
      </c>
      <c r="T28" s="74">
        <v>8.395920000000002</v>
      </c>
      <c r="U28" s="74">
        <v>12.70152</v>
      </c>
      <c r="V28" s="74">
        <v>15.930720000000001</v>
      </c>
      <c r="W28" s="74">
        <v>16.146000000000001</v>
      </c>
      <c r="X28" s="74">
        <v>27.12528</v>
      </c>
      <c r="Y28" s="74">
        <v>10.764000000000001</v>
      </c>
      <c r="Z28" s="74">
        <v>29.708640000000006</v>
      </c>
      <c r="AA28" s="74">
        <v>9.04176</v>
      </c>
      <c r="AB28" s="74">
        <v>6.0278400000000003</v>
      </c>
      <c r="AC28" s="74">
        <v>2.5833600000000003</v>
      </c>
      <c r="AD28" s="74">
        <v>15.715440000000001</v>
      </c>
      <c r="AE28" s="74">
        <v>28.201680000000003</v>
      </c>
      <c r="AF28" s="74">
        <v>5.3820000000000006</v>
      </c>
      <c r="AG28" s="74">
        <v>0.19375200000000004</v>
      </c>
      <c r="AH28" s="74">
        <v>0.27400000000000002</v>
      </c>
      <c r="AI28" s="74">
        <v>68.444000000000003</v>
      </c>
      <c r="AJ28" s="74">
        <v>0.214</v>
      </c>
      <c r="AK28" s="74">
        <v>4.9514400000000007</v>
      </c>
      <c r="AL28" s="74">
        <v>2.7986399999999998</v>
      </c>
      <c r="AM28" s="74">
        <v>5.3820000000000006</v>
      </c>
      <c r="AN28" s="74">
        <v>6.8889600000000009</v>
      </c>
      <c r="AO28" s="74">
        <v>4.9514400000000007</v>
      </c>
      <c r="AP28" s="74">
        <v>4.0903200000000002</v>
      </c>
      <c r="AQ28" s="74">
        <v>0.73195200000000005</v>
      </c>
      <c r="AR28" s="74">
        <v>30.139199999999999</v>
      </c>
      <c r="AS28" s="74">
        <v>14.63904</v>
      </c>
      <c r="AT28" s="74">
        <v>23.680800000000001</v>
      </c>
      <c r="AU28" s="74">
        <v>2.0236320000000001</v>
      </c>
      <c r="AV28" s="74">
        <v>2.1528000000000005</v>
      </c>
      <c r="AW28" s="74">
        <v>1.5069600000000001</v>
      </c>
      <c r="AX28" s="74">
        <v>0.38750400000000007</v>
      </c>
      <c r="AY28" s="74">
        <v>0.25833600000000001</v>
      </c>
      <c r="AZ28" s="74">
        <v>11.409840000000003</v>
      </c>
      <c r="BA28" s="74">
        <v>4.52088</v>
      </c>
      <c r="BB28" s="74">
        <v>3.2292000000000005</v>
      </c>
      <c r="BC28" s="74">
        <v>1.0764000000000002</v>
      </c>
      <c r="BD28" s="74">
        <v>0</v>
      </c>
      <c r="BE28" s="74">
        <v>1.7222400000000002</v>
      </c>
      <c r="BF28" s="74">
        <v>18.08352</v>
      </c>
      <c r="BG28" s="74">
        <v>1.5069600000000001</v>
      </c>
      <c r="BH28" s="74">
        <v>3.4444800000000004</v>
      </c>
      <c r="BI28" s="74">
        <v>8.8264800000000001</v>
      </c>
      <c r="BJ28" s="74">
        <v>4.9514400000000007</v>
      </c>
      <c r="BK28" s="74">
        <v>4.305600000000001</v>
      </c>
      <c r="BL28" s="74">
        <v>2.5833600000000003</v>
      </c>
      <c r="BM28" s="74">
        <v>9.04176</v>
      </c>
      <c r="BN28" s="74">
        <v>8.8264800000000001</v>
      </c>
      <c r="BO28" s="74">
        <v>13.132080000000002</v>
      </c>
      <c r="BP28" s="74">
        <v>7.3195199999999998</v>
      </c>
      <c r="BQ28" s="74">
        <v>5.3820000000000006</v>
      </c>
      <c r="BR28" s="74">
        <v>5.1667200000000006</v>
      </c>
      <c r="BS28" s="74">
        <v>9.6876000000000015</v>
      </c>
      <c r="BT28" s="74">
        <v>1.7222400000000002</v>
      </c>
      <c r="BU28" s="74">
        <v>9.04176</v>
      </c>
      <c r="BV28" s="74">
        <v>1.0764000000000002</v>
      </c>
      <c r="BW28" s="74">
        <v>9.2570399999999999</v>
      </c>
      <c r="BX28" s="74">
        <v>5.1667200000000006</v>
      </c>
      <c r="BY28" s="74">
        <v>10.333440000000001</v>
      </c>
      <c r="BZ28" s="74">
        <v>4.305600000000001</v>
      </c>
      <c r="CA28" s="74">
        <v>3.6597599999999999</v>
      </c>
      <c r="CB28" s="74">
        <v>3.0139200000000002</v>
      </c>
      <c r="CC28" s="74">
        <v>1.2916800000000002</v>
      </c>
      <c r="CD28" s="74">
        <v>2.7986399999999998</v>
      </c>
      <c r="CE28" s="74">
        <v>2.7986399999999998</v>
      </c>
      <c r="CF28" s="74">
        <v>3.4444800000000004</v>
      </c>
      <c r="CG28" s="74">
        <v>2.5833600000000003</v>
      </c>
      <c r="CH28" s="74">
        <v>0.86112000000000011</v>
      </c>
      <c r="CI28" s="74">
        <v>2.5833600000000003</v>
      </c>
      <c r="CJ28" s="74">
        <v>3.0139200000000002</v>
      </c>
      <c r="CK28" s="74">
        <v>7.5347999999999997</v>
      </c>
      <c r="CL28" s="74">
        <v>7.3195199999999998</v>
      </c>
      <c r="CM28" s="74">
        <v>5.3820000000000006</v>
      </c>
      <c r="CN28" s="74">
        <v>1.7222400000000002</v>
      </c>
      <c r="CO28" s="74">
        <v>1.7222400000000002</v>
      </c>
      <c r="CP28" s="74">
        <v>8.8264800000000001</v>
      </c>
      <c r="CQ28" s="74">
        <v>3.2292000000000005</v>
      </c>
      <c r="CR28" s="74">
        <v>1.0764000000000002</v>
      </c>
      <c r="CS28" s="74">
        <v>4.0903200000000002</v>
      </c>
      <c r="CT28" s="74">
        <v>3.8750400000000003</v>
      </c>
      <c r="CU28" s="74">
        <v>5.5972799999999996</v>
      </c>
      <c r="CV28" s="74">
        <v>1.0764000000000002</v>
      </c>
      <c r="CW28" s="74">
        <v>6.458400000000001</v>
      </c>
      <c r="CX28" s="74">
        <v>0</v>
      </c>
      <c r="CY28" s="74">
        <v>3.6597599999999999</v>
      </c>
      <c r="CZ28" s="74">
        <v>2.7986399999999998</v>
      </c>
      <c r="DA28" s="74">
        <v>3.8750400000000003</v>
      </c>
      <c r="DB28" s="74">
        <v>1.2916800000000002</v>
      </c>
      <c r="DC28" s="74">
        <v>2.7986399999999998</v>
      </c>
      <c r="DD28" s="74">
        <v>0.86112000000000011</v>
      </c>
      <c r="DE28" s="74">
        <v>1.2916800000000002</v>
      </c>
      <c r="DF28" s="74">
        <v>8.6112000000000022E-2</v>
      </c>
      <c r="DG28" s="74">
        <v>7.5347999999999997</v>
      </c>
      <c r="DH28" s="74">
        <v>10.333440000000001</v>
      </c>
      <c r="DI28" s="74">
        <v>1.9375200000000001</v>
      </c>
      <c r="DJ28" s="74">
        <v>9.6876000000000015</v>
      </c>
      <c r="DK28" s="74">
        <v>18.2988</v>
      </c>
      <c r="DL28" s="74">
        <v>7.1042399999999999</v>
      </c>
      <c r="DM28" s="74">
        <v>3.4444800000000004</v>
      </c>
      <c r="DN28" s="74">
        <v>8.395920000000002</v>
      </c>
      <c r="DO28" s="74">
        <v>16.791840000000004</v>
      </c>
      <c r="DP28" s="74">
        <v>0</v>
      </c>
      <c r="DQ28" s="74">
        <v>15.284880000000001</v>
      </c>
      <c r="DR28" s="74">
        <v>21.097440000000002</v>
      </c>
      <c r="DS28" s="74">
        <v>0</v>
      </c>
      <c r="DT28" s="74">
        <v>6.2431200000000011</v>
      </c>
      <c r="DU28" s="74">
        <v>7.9653600000000004</v>
      </c>
      <c r="DV28" s="74">
        <v>4.52088</v>
      </c>
      <c r="DW28" s="74">
        <v>3.2292000000000005</v>
      </c>
      <c r="DX28" s="74">
        <v>7.7500800000000005</v>
      </c>
      <c r="DY28" s="74">
        <v>8.1806400000000004</v>
      </c>
      <c r="DZ28" s="74">
        <v>4.9514400000000007</v>
      </c>
      <c r="EA28" s="74">
        <v>8.395920000000002</v>
      </c>
      <c r="EB28" s="74">
        <v>0.43056000000000005</v>
      </c>
      <c r="EC28" s="74">
        <v>0.64584000000000008</v>
      </c>
      <c r="ED28" s="74">
        <v>9.9028800000000015</v>
      </c>
      <c r="EE28" s="74">
        <v>6.8889600000000009</v>
      </c>
      <c r="EF28" s="74">
        <v>2.7986399999999998</v>
      </c>
      <c r="EG28" s="74">
        <v>9.4723200000000016</v>
      </c>
      <c r="EH28" s="75">
        <f t="shared" si="0"/>
        <v>605.82593600000007</v>
      </c>
      <c r="EI28" s="75">
        <f t="shared" si="1"/>
        <v>7.9640800000000009</v>
      </c>
      <c r="EJ28" s="75">
        <f t="shared" si="2"/>
        <v>831.23327199999983</v>
      </c>
      <c r="EK28" s="75">
        <f t="shared" si="3"/>
        <v>1445.0232879999999</v>
      </c>
      <c r="EL28" s="75">
        <v>0</v>
      </c>
      <c r="EM28" s="75">
        <f t="shared" si="4"/>
        <v>1445.0232879999999</v>
      </c>
    </row>
    <row r="29" spans="1:143" x14ac:dyDescent="0.25">
      <c r="A29" s="49" t="s">
        <v>22</v>
      </c>
      <c r="B29" s="74">
        <v>33.360120000000002</v>
      </c>
      <c r="C29" s="74">
        <v>0</v>
      </c>
      <c r="D29" s="74">
        <v>10.768140000000001</v>
      </c>
      <c r="E29" s="74">
        <v>32.726700000000001</v>
      </c>
      <c r="F29" s="74">
        <v>0</v>
      </c>
      <c r="G29" s="74">
        <v>0</v>
      </c>
      <c r="H29" s="74">
        <v>110.42622000000001</v>
      </c>
      <c r="I29" s="74">
        <v>103.88088</v>
      </c>
      <c r="J29" s="74">
        <v>47.506500000000003</v>
      </c>
      <c r="K29" s="74">
        <v>0</v>
      </c>
      <c r="L29" s="74">
        <v>0</v>
      </c>
      <c r="M29" s="74">
        <v>66.509100000000004</v>
      </c>
      <c r="N29" s="74">
        <v>81.711180000000013</v>
      </c>
      <c r="O29" s="74">
        <v>0</v>
      </c>
      <c r="P29" s="74">
        <v>80.022059999999996</v>
      </c>
      <c r="Q29" s="74">
        <v>13.301820000000001</v>
      </c>
      <c r="R29" s="74">
        <v>6.1230600000000006</v>
      </c>
      <c r="S29" s="74">
        <v>18.36918</v>
      </c>
      <c r="T29" s="74">
        <v>8.2344600000000003</v>
      </c>
      <c r="U29" s="74">
        <v>12.45726</v>
      </c>
      <c r="V29" s="74">
        <v>15.624360000000003</v>
      </c>
      <c r="W29" s="74">
        <v>15.835500000000003</v>
      </c>
      <c r="X29" s="74">
        <v>26.603640000000002</v>
      </c>
      <c r="Y29" s="74">
        <v>10.557</v>
      </c>
      <c r="Z29" s="74">
        <v>29.137320000000003</v>
      </c>
      <c r="AA29" s="74">
        <v>8.8678800000000013</v>
      </c>
      <c r="AB29" s="74">
        <v>5.9119200000000003</v>
      </c>
      <c r="AC29" s="74">
        <v>2.5336800000000004</v>
      </c>
      <c r="AD29" s="74">
        <v>15.413220000000003</v>
      </c>
      <c r="AE29" s="74">
        <v>27.65934</v>
      </c>
      <c r="AF29" s="74">
        <v>5.2785000000000002</v>
      </c>
      <c r="AG29" s="74">
        <v>0.19002600000000003</v>
      </c>
      <c r="AH29" s="74">
        <v>0.25</v>
      </c>
      <c r="AI29" s="74">
        <v>67.706000000000003</v>
      </c>
      <c r="AJ29" s="74">
        <v>0.21</v>
      </c>
      <c r="AK29" s="74">
        <v>4.8562200000000004</v>
      </c>
      <c r="AL29" s="74">
        <v>2.7448200000000003</v>
      </c>
      <c r="AM29" s="74">
        <v>5.2785000000000002</v>
      </c>
      <c r="AN29" s="74">
        <v>6.7564799999999998</v>
      </c>
      <c r="AO29" s="74">
        <v>4.8562200000000004</v>
      </c>
      <c r="AP29" s="74">
        <v>4.01166</v>
      </c>
      <c r="AQ29" s="74">
        <v>0.71787600000000007</v>
      </c>
      <c r="AR29" s="74">
        <v>29.559600000000003</v>
      </c>
      <c r="AS29" s="74">
        <v>14.357520000000001</v>
      </c>
      <c r="AT29" s="74">
        <v>23.2254</v>
      </c>
      <c r="AU29" s="74">
        <v>1.9847160000000004</v>
      </c>
      <c r="AV29" s="74">
        <v>2.1114000000000002</v>
      </c>
      <c r="AW29" s="74">
        <v>1.4779800000000001</v>
      </c>
      <c r="AX29" s="74">
        <v>0.38005200000000006</v>
      </c>
      <c r="AY29" s="74">
        <v>0.25336799999999998</v>
      </c>
      <c r="AZ29" s="74">
        <v>11.190420000000001</v>
      </c>
      <c r="BA29" s="74">
        <v>4.4339400000000007</v>
      </c>
      <c r="BB29" s="74">
        <v>3.1671</v>
      </c>
      <c r="BC29" s="74">
        <v>1.0557000000000001</v>
      </c>
      <c r="BD29" s="74">
        <v>0</v>
      </c>
      <c r="BE29" s="74">
        <v>1.68912</v>
      </c>
      <c r="BF29" s="74">
        <v>17.735760000000003</v>
      </c>
      <c r="BG29" s="74">
        <v>1.4779800000000001</v>
      </c>
      <c r="BH29" s="74">
        <v>3.3782399999999999</v>
      </c>
      <c r="BI29" s="74">
        <v>8.656740000000001</v>
      </c>
      <c r="BJ29" s="74">
        <v>4.8562200000000004</v>
      </c>
      <c r="BK29" s="74">
        <v>4.2228000000000003</v>
      </c>
      <c r="BL29" s="74">
        <v>2.5336800000000004</v>
      </c>
      <c r="BM29" s="74">
        <v>8.8678800000000013</v>
      </c>
      <c r="BN29" s="74">
        <v>8.656740000000001</v>
      </c>
      <c r="BO29" s="74">
        <v>12.87954</v>
      </c>
      <c r="BP29" s="74">
        <v>7.1787600000000005</v>
      </c>
      <c r="BQ29" s="74">
        <v>5.2785000000000002</v>
      </c>
      <c r="BR29" s="74">
        <v>5.0673600000000008</v>
      </c>
      <c r="BS29" s="74">
        <v>9.5013000000000005</v>
      </c>
      <c r="BT29" s="74">
        <v>1.68912</v>
      </c>
      <c r="BU29" s="74">
        <v>8.8678800000000013</v>
      </c>
      <c r="BV29" s="74">
        <v>1.0557000000000001</v>
      </c>
      <c r="BW29" s="74">
        <v>9.0790199999999999</v>
      </c>
      <c r="BX29" s="74">
        <v>5.0673600000000008</v>
      </c>
      <c r="BY29" s="74">
        <v>10.134720000000002</v>
      </c>
      <c r="BZ29" s="74">
        <v>4.2228000000000003</v>
      </c>
      <c r="CA29" s="74">
        <v>3.5893800000000002</v>
      </c>
      <c r="CB29" s="74">
        <v>2.9559600000000001</v>
      </c>
      <c r="CC29" s="74">
        <v>1.2668400000000002</v>
      </c>
      <c r="CD29" s="74">
        <v>2.7448200000000003</v>
      </c>
      <c r="CE29" s="74">
        <v>2.7448200000000003</v>
      </c>
      <c r="CF29" s="74">
        <v>3.3782399999999999</v>
      </c>
      <c r="CG29" s="74">
        <v>2.5336800000000004</v>
      </c>
      <c r="CH29" s="74">
        <v>0.84455999999999998</v>
      </c>
      <c r="CI29" s="74">
        <v>2.5336800000000004</v>
      </c>
      <c r="CJ29" s="74">
        <v>2.9559600000000001</v>
      </c>
      <c r="CK29" s="74">
        <v>7.3899000000000008</v>
      </c>
      <c r="CL29" s="74">
        <v>7.1787600000000005</v>
      </c>
      <c r="CM29" s="74">
        <v>5.2785000000000002</v>
      </c>
      <c r="CN29" s="74">
        <v>1.68912</v>
      </c>
      <c r="CO29" s="74">
        <v>1.68912</v>
      </c>
      <c r="CP29" s="74">
        <v>8.656740000000001</v>
      </c>
      <c r="CQ29" s="74">
        <v>3.1671</v>
      </c>
      <c r="CR29" s="74">
        <v>1.0557000000000001</v>
      </c>
      <c r="CS29" s="74">
        <v>4.01166</v>
      </c>
      <c r="CT29" s="74">
        <v>3.8005200000000006</v>
      </c>
      <c r="CU29" s="74">
        <v>5.4896400000000005</v>
      </c>
      <c r="CV29" s="74">
        <v>1.0557000000000001</v>
      </c>
      <c r="CW29" s="74">
        <v>6.3342000000000001</v>
      </c>
      <c r="CX29" s="74">
        <v>0</v>
      </c>
      <c r="CY29" s="74">
        <v>3.5893800000000002</v>
      </c>
      <c r="CZ29" s="74">
        <v>2.7448200000000003</v>
      </c>
      <c r="DA29" s="74">
        <v>3.8005200000000006</v>
      </c>
      <c r="DB29" s="74">
        <v>1.2668400000000002</v>
      </c>
      <c r="DC29" s="74">
        <v>2.7448200000000003</v>
      </c>
      <c r="DD29" s="74">
        <v>0.84455999999999998</v>
      </c>
      <c r="DE29" s="74">
        <v>1.2668400000000002</v>
      </c>
      <c r="DF29" s="74">
        <v>8.4456000000000003E-2</v>
      </c>
      <c r="DG29" s="74">
        <v>7.3899000000000008</v>
      </c>
      <c r="DH29" s="74">
        <v>10.134720000000002</v>
      </c>
      <c r="DI29" s="74">
        <v>1.9002600000000003</v>
      </c>
      <c r="DJ29" s="74">
        <v>9.5013000000000005</v>
      </c>
      <c r="DK29" s="74">
        <v>17.946900000000003</v>
      </c>
      <c r="DL29" s="74">
        <v>6.967620000000001</v>
      </c>
      <c r="DM29" s="74">
        <v>3.3782399999999999</v>
      </c>
      <c r="DN29" s="74">
        <v>8.2344600000000003</v>
      </c>
      <c r="DO29" s="74">
        <v>16.468920000000001</v>
      </c>
      <c r="DP29" s="74">
        <v>0</v>
      </c>
      <c r="DQ29" s="74">
        <v>14.990940000000002</v>
      </c>
      <c r="DR29" s="74">
        <v>20.691720000000004</v>
      </c>
      <c r="DS29" s="74">
        <v>0</v>
      </c>
      <c r="DT29" s="74">
        <v>6.1230600000000006</v>
      </c>
      <c r="DU29" s="74">
        <v>7.8121800000000015</v>
      </c>
      <c r="DV29" s="74">
        <v>4.4339400000000007</v>
      </c>
      <c r="DW29" s="74">
        <v>3.1671</v>
      </c>
      <c r="DX29" s="74">
        <v>7.6010400000000011</v>
      </c>
      <c r="DY29" s="74">
        <v>8.02332</v>
      </c>
      <c r="DZ29" s="74">
        <v>4.8562200000000004</v>
      </c>
      <c r="EA29" s="74">
        <v>8.2344600000000003</v>
      </c>
      <c r="EB29" s="74">
        <v>0.42227999999999999</v>
      </c>
      <c r="EC29" s="74">
        <v>0.63342000000000009</v>
      </c>
      <c r="ED29" s="74">
        <v>9.7124400000000009</v>
      </c>
      <c r="EE29" s="74">
        <v>6.7564799999999998</v>
      </c>
      <c r="EF29" s="74">
        <v>2.7448200000000003</v>
      </c>
      <c r="EG29" s="74">
        <v>9.290160000000002</v>
      </c>
      <c r="EH29" s="75">
        <f t="shared" si="0"/>
        <v>594.7536680000004</v>
      </c>
      <c r="EI29" s="75">
        <f t="shared" si="1"/>
        <v>7.8110400000000002</v>
      </c>
      <c r="EJ29" s="75">
        <f t="shared" si="2"/>
        <v>815.22928600000046</v>
      </c>
      <c r="EK29" s="75">
        <f t="shared" si="3"/>
        <v>1417.793994000001</v>
      </c>
      <c r="EL29" s="75">
        <v>0</v>
      </c>
      <c r="EM29" s="75">
        <f t="shared" si="4"/>
        <v>1417.793994000001</v>
      </c>
    </row>
    <row r="30" spans="1:143" x14ac:dyDescent="0.25">
      <c r="A30" s="49" t="s">
        <v>23</v>
      </c>
      <c r="B30" s="74">
        <v>32.706000000000003</v>
      </c>
      <c r="C30" s="74">
        <v>0</v>
      </c>
      <c r="D30" s="74">
        <v>10.557</v>
      </c>
      <c r="E30" s="74">
        <v>32.085000000000001</v>
      </c>
      <c r="F30" s="74">
        <v>0</v>
      </c>
      <c r="G30" s="74">
        <v>0</v>
      </c>
      <c r="H30" s="74">
        <v>108.26100000000001</v>
      </c>
      <c r="I30" s="74">
        <v>101.84400000000001</v>
      </c>
      <c r="J30" s="74">
        <v>46.575000000000003</v>
      </c>
      <c r="K30" s="74">
        <v>0</v>
      </c>
      <c r="L30" s="74">
        <v>0</v>
      </c>
      <c r="M30" s="74">
        <v>65.204999999999998</v>
      </c>
      <c r="N30" s="74">
        <v>80.109000000000009</v>
      </c>
      <c r="O30" s="74">
        <v>0</v>
      </c>
      <c r="P30" s="74">
        <v>78.453000000000003</v>
      </c>
      <c r="Q30" s="74">
        <v>13.041</v>
      </c>
      <c r="R30" s="74">
        <v>6.0030000000000001</v>
      </c>
      <c r="S30" s="74">
        <v>18.009</v>
      </c>
      <c r="T30" s="74">
        <v>8.0730000000000004</v>
      </c>
      <c r="U30" s="74">
        <v>12.213000000000001</v>
      </c>
      <c r="V30" s="74">
        <v>15.318</v>
      </c>
      <c r="W30" s="74">
        <v>15.525</v>
      </c>
      <c r="X30" s="74">
        <v>26.082000000000001</v>
      </c>
      <c r="Y30" s="74">
        <v>10.35</v>
      </c>
      <c r="Z30" s="74">
        <v>28.566000000000003</v>
      </c>
      <c r="AA30" s="74">
        <v>8.6940000000000008</v>
      </c>
      <c r="AB30" s="74">
        <v>5.7960000000000003</v>
      </c>
      <c r="AC30" s="74">
        <v>2.4840000000000004</v>
      </c>
      <c r="AD30" s="74">
        <v>15.110999999999999</v>
      </c>
      <c r="AE30" s="74">
        <v>27.117000000000004</v>
      </c>
      <c r="AF30" s="74">
        <v>5.1749999999999998</v>
      </c>
      <c r="AG30" s="74">
        <v>0.18630000000000002</v>
      </c>
      <c r="AH30" s="74">
        <v>0.34799999999999998</v>
      </c>
      <c r="AI30" s="74">
        <v>67.103999999999999</v>
      </c>
      <c r="AJ30" s="74">
        <v>0.218</v>
      </c>
      <c r="AK30" s="74">
        <v>4.7610000000000001</v>
      </c>
      <c r="AL30" s="74">
        <v>2.6910000000000003</v>
      </c>
      <c r="AM30" s="74">
        <v>5.1749999999999998</v>
      </c>
      <c r="AN30" s="74">
        <v>6.6240000000000006</v>
      </c>
      <c r="AO30" s="74">
        <v>4.7610000000000001</v>
      </c>
      <c r="AP30" s="74">
        <v>3.9330000000000003</v>
      </c>
      <c r="AQ30" s="74">
        <v>0.70380000000000009</v>
      </c>
      <c r="AR30" s="74">
        <v>28.980000000000004</v>
      </c>
      <c r="AS30" s="74">
        <v>14.076000000000001</v>
      </c>
      <c r="AT30" s="74">
        <v>22.77</v>
      </c>
      <c r="AU30" s="74">
        <v>1.9458000000000004</v>
      </c>
      <c r="AV30" s="74">
        <v>2.0700000000000003</v>
      </c>
      <c r="AW30" s="74">
        <v>1.4490000000000001</v>
      </c>
      <c r="AX30" s="74">
        <v>0.37260000000000004</v>
      </c>
      <c r="AY30" s="74">
        <v>0.24840000000000004</v>
      </c>
      <c r="AZ30" s="74">
        <v>10.971000000000002</v>
      </c>
      <c r="BA30" s="74">
        <v>4.3470000000000004</v>
      </c>
      <c r="BB30" s="74">
        <v>3.1050000000000004</v>
      </c>
      <c r="BC30" s="74">
        <v>1.0350000000000001</v>
      </c>
      <c r="BD30" s="74">
        <v>0</v>
      </c>
      <c r="BE30" s="74">
        <v>1.6560000000000001</v>
      </c>
      <c r="BF30" s="74">
        <v>17.388000000000002</v>
      </c>
      <c r="BG30" s="74">
        <v>1.4490000000000001</v>
      </c>
      <c r="BH30" s="74">
        <v>3.3120000000000003</v>
      </c>
      <c r="BI30" s="74">
        <v>8.4870000000000001</v>
      </c>
      <c r="BJ30" s="74">
        <v>4.7610000000000001</v>
      </c>
      <c r="BK30" s="74">
        <v>4.1400000000000006</v>
      </c>
      <c r="BL30" s="74">
        <v>2.4840000000000004</v>
      </c>
      <c r="BM30" s="74">
        <v>8.6940000000000008</v>
      </c>
      <c r="BN30" s="74">
        <v>8.4870000000000001</v>
      </c>
      <c r="BO30" s="74">
        <v>12.627000000000001</v>
      </c>
      <c r="BP30" s="74">
        <v>7.0380000000000003</v>
      </c>
      <c r="BQ30" s="74">
        <v>5.1749999999999998</v>
      </c>
      <c r="BR30" s="74">
        <v>4.9680000000000009</v>
      </c>
      <c r="BS30" s="74">
        <v>9.3149999999999995</v>
      </c>
      <c r="BT30" s="74">
        <v>1.6560000000000001</v>
      </c>
      <c r="BU30" s="74">
        <v>8.6940000000000008</v>
      </c>
      <c r="BV30" s="74">
        <v>1.0350000000000001</v>
      </c>
      <c r="BW30" s="74">
        <v>8.9010000000000016</v>
      </c>
      <c r="BX30" s="74">
        <v>4.9680000000000009</v>
      </c>
      <c r="BY30" s="74">
        <v>9.9360000000000017</v>
      </c>
      <c r="BZ30" s="74">
        <v>4.1400000000000006</v>
      </c>
      <c r="CA30" s="74">
        <v>3.5190000000000001</v>
      </c>
      <c r="CB30" s="74">
        <v>2.8980000000000001</v>
      </c>
      <c r="CC30" s="74">
        <v>1.2420000000000002</v>
      </c>
      <c r="CD30" s="74">
        <v>2.6910000000000003</v>
      </c>
      <c r="CE30" s="74">
        <v>2.6910000000000003</v>
      </c>
      <c r="CF30" s="74">
        <v>3.3120000000000003</v>
      </c>
      <c r="CG30" s="74">
        <v>2.4840000000000004</v>
      </c>
      <c r="CH30" s="74">
        <v>0.82800000000000007</v>
      </c>
      <c r="CI30" s="74">
        <v>2.4840000000000004</v>
      </c>
      <c r="CJ30" s="74">
        <v>2.8980000000000001</v>
      </c>
      <c r="CK30" s="74">
        <v>7.245000000000001</v>
      </c>
      <c r="CL30" s="74">
        <v>7.0380000000000003</v>
      </c>
      <c r="CM30" s="74">
        <v>5.1749999999999998</v>
      </c>
      <c r="CN30" s="74">
        <v>1.6560000000000001</v>
      </c>
      <c r="CO30" s="74">
        <v>1.6560000000000001</v>
      </c>
      <c r="CP30" s="74">
        <v>8.4870000000000001</v>
      </c>
      <c r="CQ30" s="74">
        <v>3.1050000000000004</v>
      </c>
      <c r="CR30" s="74">
        <v>1.0350000000000001</v>
      </c>
      <c r="CS30" s="74">
        <v>3.9330000000000003</v>
      </c>
      <c r="CT30" s="74">
        <v>3.7260000000000004</v>
      </c>
      <c r="CU30" s="74">
        <v>5.3820000000000006</v>
      </c>
      <c r="CV30" s="74">
        <v>1.0350000000000001</v>
      </c>
      <c r="CW30" s="74">
        <v>6.2100000000000009</v>
      </c>
      <c r="CX30" s="74">
        <v>0</v>
      </c>
      <c r="CY30" s="74">
        <v>3.5190000000000001</v>
      </c>
      <c r="CZ30" s="74">
        <v>2.6910000000000003</v>
      </c>
      <c r="DA30" s="74">
        <v>3.7260000000000004</v>
      </c>
      <c r="DB30" s="74">
        <v>1.2420000000000002</v>
      </c>
      <c r="DC30" s="74">
        <v>2.6910000000000003</v>
      </c>
      <c r="DD30" s="74">
        <v>0.82800000000000007</v>
      </c>
      <c r="DE30" s="74">
        <v>1.2420000000000002</v>
      </c>
      <c r="DF30" s="74">
        <v>8.2800000000000012E-2</v>
      </c>
      <c r="DG30" s="74">
        <v>7.245000000000001</v>
      </c>
      <c r="DH30" s="74">
        <v>9.9360000000000017</v>
      </c>
      <c r="DI30" s="74">
        <v>1.8630000000000002</v>
      </c>
      <c r="DJ30" s="74">
        <v>9.3149999999999995</v>
      </c>
      <c r="DK30" s="74">
        <v>17.595000000000002</v>
      </c>
      <c r="DL30" s="74">
        <v>6.8310000000000004</v>
      </c>
      <c r="DM30" s="74">
        <v>3.3120000000000003</v>
      </c>
      <c r="DN30" s="74">
        <v>8.0730000000000004</v>
      </c>
      <c r="DO30" s="74">
        <v>16.146000000000001</v>
      </c>
      <c r="DP30" s="74">
        <v>0</v>
      </c>
      <c r="DQ30" s="74">
        <v>14.697000000000003</v>
      </c>
      <c r="DR30" s="74">
        <v>20.286000000000001</v>
      </c>
      <c r="DS30" s="74">
        <v>0</v>
      </c>
      <c r="DT30" s="74">
        <v>6.0030000000000001</v>
      </c>
      <c r="DU30" s="74">
        <v>7.6589999999999998</v>
      </c>
      <c r="DV30" s="74">
        <v>4.3470000000000004</v>
      </c>
      <c r="DW30" s="74">
        <v>3.1050000000000004</v>
      </c>
      <c r="DX30" s="74">
        <v>7.4520000000000008</v>
      </c>
      <c r="DY30" s="74">
        <v>7.8660000000000005</v>
      </c>
      <c r="DZ30" s="74">
        <v>4.7610000000000001</v>
      </c>
      <c r="EA30" s="74">
        <v>8.0730000000000004</v>
      </c>
      <c r="EB30" s="74">
        <v>0.41400000000000003</v>
      </c>
      <c r="EC30" s="74">
        <v>0.62100000000000011</v>
      </c>
      <c r="ED30" s="74">
        <v>9.5220000000000002</v>
      </c>
      <c r="EE30" s="74">
        <v>6.6240000000000006</v>
      </c>
      <c r="EF30" s="74">
        <v>2.6910000000000003</v>
      </c>
      <c r="EG30" s="74">
        <v>9.1080000000000005</v>
      </c>
      <c r="EH30" s="75">
        <f t="shared" si="0"/>
        <v>583.81740000000002</v>
      </c>
      <c r="EI30" s="75">
        <f t="shared" si="1"/>
        <v>7.67</v>
      </c>
      <c r="EJ30" s="75">
        <f t="shared" si="2"/>
        <v>799.3472999999999</v>
      </c>
      <c r="EK30" s="75">
        <f t="shared" si="3"/>
        <v>1390.8346999999999</v>
      </c>
      <c r="EL30" s="75">
        <v>0</v>
      </c>
      <c r="EM30" s="75">
        <f t="shared" si="4"/>
        <v>1390.8346999999999</v>
      </c>
    </row>
    <row r="31" spans="1:143" x14ac:dyDescent="0.25">
      <c r="A31" s="49" t="s">
        <v>24</v>
      </c>
      <c r="B31" s="74">
        <v>35.976600000000005</v>
      </c>
      <c r="C31" s="74">
        <v>0</v>
      </c>
      <c r="D31" s="74">
        <v>11.6127</v>
      </c>
      <c r="E31" s="74">
        <v>35.293500000000002</v>
      </c>
      <c r="F31" s="74">
        <v>0</v>
      </c>
      <c r="G31" s="74">
        <v>0</v>
      </c>
      <c r="H31" s="74">
        <v>119.08710000000002</v>
      </c>
      <c r="I31" s="74">
        <v>112.02840000000002</v>
      </c>
      <c r="J31" s="74">
        <v>51.232500000000009</v>
      </c>
      <c r="K31" s="74">
        <v>0</v>
      </c>
      <c r="L31" s="74">
        <v>0</v>
      </c>
      <c r="M31" s="74">
        <v>71.725500000000011</v>
      </c>
      <c r="N31" s="74">
        <v>88.119900000000015</v>
      </c>
      <c r="O31" s="74">
        <v>0</v>
      </c>
      <c r="P31" s="74">
        <v>86.298300000000012</v>
      </c>
      <c r="Q31" s="74">
        <v>14.345100000000004</v>
      </c>
      <c r="R31" s="74">
        <v>6.6033000000000008</v>
      </c>
      <c r="S31" s="74">
        <v>19.809900000000003</v>
      </c>
      <c r="T31" s="74">
        <v>8.8803000000000019</v>
      </c>
      <c r="U31" s="74">
        <v>13.434300000000002</v>
      </c>
      <c r="V31" s="74">
        <v>16.849800000000002</v>
      </c>
      <c r="W31" s="74">
        <v>17.077500000000001</v>
      </c>
      <c r="X31" s="74">
        <v>28.690200000000008</v>
      </c>
      <c r="Y31" s="74">
        <v>11.385000000000002</v>
      </c>
      <c r="Z31" s="74">
        <v>31.422600000000003</v>
      </c>
      <c r="AA31" s="74">
        <v>9.5634000000000015</v>
      </c>
      <c r="AB31" s="74">
        <v>6.3756000000000013</v>
      </c>
      <c r="AC31" s="74">
        <v>2.7324000000000006</v>
      </c>
      <c r="AD31" s="74">
        <v>16.622100000000003</v>
      </c>
      <c r="AE31" s="74">
        <v>29.828700000000008</v>
      </c>
      <c r="AF31" s="74">
        <v>5.6925000000000008</v>
      </c>
      <c r="AG31" s="74">
        <v>0.20493000000000003</v>
      </c>
      <c r="AH31" s="74">
        <v>0.35399999999999998</v>
      </c>
      <c r="AI31" s="74">
        <v>67.366</v>
      </c>
      <c r="AJ31" s="74">
        <v>0.22800000000000001</v>
      </c>
      <c r="AK31" s="74">
        <v>5.2371000000000008</v>
      </c>
      <c r="AL31" s="74">
        <v>2.9601000000000002</v>
      </c>
      <c r="AM31" s="74">
        <v>5.6925000000000008</v>
      </c>
      <c r="AN31" s="74">
        <v>7.2864000000000022</v>
      </c>
      <c r="AO31" s="74">
        <v>5.2371000000000008</v>
      </c>
      <c r="AP31" s="74">
        <v>4.3263000000000007</v>
      </c>
      <c r="AQ31" s="74">
        <v>0.77418000000000009</v>
      </c>
      <c r="AR31" s="74">
        <v>31.878000000000004</v>
      </c>
      <c r="AS31" s="74">
        <v>15.483600000000004</v>
      </c>
      <c r="AT31" s="74">
        <v>25.047000000000004</v>
      </c>
      <c r="AU31" s="74">
        <v>2.1403800000000004</v>
      </c>
      <c r="AV31" s="74">
        <v>2.2770000000000001</v>
      </c>
      <c r="AW31" s="74">
        <v>1.5939000000000003</v>
      </c>
      <c r="AX31" s="74">
        <v>0.40986000000000006</v>
      </c>
      <c r="AY31" s="74">
        <v>0.27324000000000004</v>
      </c>
      <c r="AZ31" s="74">
        <v>12.068100000000001</v>
      </c>
      <c r="BA31" s="74">
        <v>4.7817000000000007</v>
      </c>
      <c r="BB31" s="74">
        <v>3.4155000000000002</v>
      </c>
      <c r="BC31" s="74">
        <v>1.1385000000000001</v>
      </c>
      <c r="BD31" s="74">
        <v>0</v>
      </c>
      <c r="BE31" s="74">
        <v>1.8216000000000006</v>
      </c>
      <c r="BF31" s="74">
        <v>19.126800000000003</v>
      </c>
      <c r="BG31" s="74">
        <v>1.5939000000000003</v>
      </c>
      <c r="BH31" s="74">
        <v>3.6432000000000011</v>
      </c>
      <c r="BI31" s="74">
        <v>9.335700000000001</v>
      </c>
      <c r="BJ31" s="74">
        <v>5.2371000000000008</v>
      </c>
      <c r="BK31" s="74">
        <v>4.5540000000000003</v>
      </c>
      <c r="BL31" s="74">
        <v>2.7324000000000006</v>
      </c>
      <c r="BM31" s="74">
        <v>9.5634000000000015</v>
      </c>
      <c r="BN31" s="74">
        <v>9.335700000000001</v>
      </c>
      <c r="BO31" s="74">
        <v>13.889700000000003</v>
      </c>
      <c r="BP31" s="74">
        <v>7.7418000000000022</v>
      </c>
      <c r="BQ31" s="74">
        <v>5.6925000000000008</v>
      </c>
      <c r="BR31" s="74">
        <v>5.4648000000000012</v>
      </c>
      <c r="BS31" s="74">
        <v>10.246500000000001</v>
      </c>
      <c r="BT31" s="74">
        <v>1.8216000000000006</v>
      </c>
      <c r="BU31" s="74">
        <v>9.5634000000000015</v>
      </c>
      <c r="BV31" s="74">
        <v>1.1385000000000001</v>
      </c>
      <c r="BW31" s="74">
        <v>9.7911000000000019</v>
      </c>
      <c r="BX31" s="74">
        <v>5.4648000000000012</v>
      </c>
      <c r="BY31" s="74">
        <v>10.929600000000002</v>
      </c>
      <c r="BZ31" s="74">
        <v>4.5540000000000003</v>
      </c>
      <c r="CA31" s="74">
        <v>3.8709000000000011</v>
      </c>
      <c r="CB31" s="74">
        <v>3.1878000000000006</v>
      </c>
      <c r="CC31" s="74">
        <v>1.3662000000000003</v>
      </c>
      <c r="CD31" s="74">
        <v>2.9601000000000002</v>
      </c>
      <c r="CE31" s="74">
        <v>2.9601000000000002</v>
      </c>
      <c r="CF31" s="74">
        <v>3.6432000000000011</v>
      </c>
      <c r="CG31" s="74">
        <v>2.7324000000000006</v>
      </c>
      <c r="CH31" s="74">
        <v>0.91080000000000028</v>
      </c>
      <c r="CI31" s="74">
        <v>2.7324000000000006</v>
      </c>
      <c r="CJ31" s="74">
        <v>3.1878000000000006</v>
      </c>
      <c r="CK31" s="74">
        <v>7.9695000000000009</v>
      </c>
      <c r="CL31" s="74">
        <v>7.7418000000000022</v>
      </c>
      <c r="CM31" s="74">
        <v>5.6925000000000008</v>
      </c>
      <c r="CN31" s="74">
        <v>1.8216000000000006</v>
      </c>
      <c r="CO31" s="74">
        <v>1.8216000000000006</v>
      </c>
      <c r="CP31" s="74">
        <v>9.335700000000001</v>
      </c>
      <c r="CQ31" s="74">
        <v>3.4155000000000002</v>
      </c>
      <c r="CR31" s="74">
        <v>1.1385000000000001</v>
      </c>
      <c r="CS31" s="74">
        <v>4.3263000000000007</v>
      </c>
      <c r="CT31" s="74">
        <v>4.0986000000000002</v>
      </c>
      <c r="CU31" s="74">
        <v>5.9202000000000004</v>
      </c>
      <c r="CV31" s="74">
        <v>1.1385000000000001</v>
      </c>
      <c r="CW31" s="74">
        <v>6.8310000000000004</v>
      </c>
      <c r="CX31" s="74">
        <v>0</v>
      </c>
      <c r="CY31" s="74">
        <v>3.8709000000000011</v>
      </c>
      <c r="CZ31" s="74">
        <v>2.9601000000000002</v>
      </c>
      <c r="DA31" s="74">
        <v>4.0986000000000002</v>
      </c>
      <c r="DB31" s="74">
        <v>1.3662000000000003</v>
      </c>
      <c r="DC31" s="74">
        <v>2.9601000000000002</v>
      </c>
      <c r="DD31" s="74">
        <v>0.91080000000000028</v>
      </c>
      <c r="DE31" s="74">
        <v>1.3662000000000003</v>
      </c>
      <c r="DF31" s="74">
        <v>9.1080000000000008E-2</v>
      </c>
      <c r="DG31" s="74">
        <v>7.9695000000000009</v>
      </c>
      <c r="DH31" s="74">
        <v>10.929600000000002</v>
      </c>
      <c r="DI31" s="74">
        <v>2.0493000000000001</v>
      </c>
      <c r="DJ31" s="74">
        <v>10.246500000000001</v>
      </c>
      <c r="DK31" s="74">
        <v>19.354500000000002</v>
      </c>
      <c r="DL31" s="74">
        <v>7.5141000000000018</v>
      </c>
      <c r="DM31" s="74">
        <v>3.6432000000000011</v>
      </c>
      <c r="DN31" s="74">
        <v>8.8803000000000019</v>
      </c>
      <c r="DO31" s="74">
        <v>17.760600000000004</v>
      </c>
      <c r="DP31" s="74">
        <v>0</v>
      </c>
      <c r="DQ31" s="74">
        <v>16.166700000000002</v>
      </c>
      <c r="DR31" s="74">
        <v>22.314600000000006</v>
      </c>
      <c r="DS31" s="74">
        <v>0</v>
      </c>
      <c r="DT31" s="74">
        <v>6.6033000000000008</v>
      </c>
      <c r="DU31" s="74">
        <v>8.4249000000000009</v>
      </c>
      <c r="DV31" s="74">
        <v>4.7817000000000007</v>
      </c>
      <c r="DW31" s="74">
        <v>3.4155000000000002</v>
      </c>
      <c r="DX31" s="74">
        <v>8.1972000000000005</v>
      </c>
      <c r="DY31" s="74">
        <v>8.6526000000000014</v>
      </c>
      <c r="DZ31" s="74">
        <v>5.2371000000000008</v>
      </c>
      <c r="EA31" s="74">
        <v>8.8803000000000019</v>
      </c>
      <c r="EB31" s="74">
        <v>0.45540000000000014</v>
      </c>
      <c r="EC31" s="74">
        <v>0.68310000000000015</v>
      </c>
      <c r="ED31" s="74">
        <v>10.474200000000002</v>
      </c>
      <c r="EE31" s="74">
        <v>7.2864000000000022</v>
      </c>
      <c r="EF31" s="74">
        <v>2.9601000000000002</v>
      </c>
      <c r="EG31" s="74">
        <v>10.018800000000002</v>
      </c>
      <c r="EH31" s="75">
        <f t="shared" si="0"/>
        <v>635.75073999999995</v>
      </c>
      <c r="EI31" s="75">
        <f t="shared" si="1"/>
        <v>8.4252000000000002</v>
      </c>
      <c r="EJ31" s="75">
        <f t="shared" si="2"/>
        <v>879.25323000000026</v>
      </c>
      <c r="EK31" s="75">
        <f t="shared" si="3"/>
        <v>1523.4291700000003</v>
      </c>
      <c r="EL31" s="75">
        <v>0</v>
      </c>
      <c r="EM31" s="75">
        <f t="shared" si="4"/>
        <v>1523.4291700000003</v>
      </c>
    </row>
    <row r="32" spans="1:143" x14ac:dyDescent="0.25">
      <c r="A32" s="49" t="s">
        <v>25</v>
      </c>
      <c r="B32" s="74">
        <v>31.878000000000004</v>
      </c>
      <c r="C32" s="74">
        <v>0</v>
      </c>
      <c r="D32" s="74">
        <v>10.35</v>
      </c>
      <c r="E32" s="74">
        <v>29.187000000000001</v>
      </c>
      <c r="F32" s="74">
        <v>0</v>
      </c>
      <c r="G32" s="74">
        <v>0</v>
      </c>
      <c r="H32" s="74">
        <v>100.39500000000001</v>
      </c>
      <c r="I32" s="74">
        <v>87.975000000000009</v>
      </c>
      <c r="J32" s="74">
        <v>37.467000000000006</v>
      </c>
      <c r="K32" s="74">
        <v>0</v>
      </c>
      <c r="L32" s="74">
        <v>0</v>
      </c>
      <c r="M32" s="74">
        <v>54.648000000000003</v>
      </c>
      <c r="N32" s="74">
        <v>71.208000000000013</v>
      </c>
      <c r="O32" s="74">
        <v>0</v>
      </c>
      <c r="P32" s="74">
        <v>70.793999999999997</v>
      </c>
      <c r="Q32" s="74">
        <v>9.729000000000001</v>
      </c>
      <c r="R32" s="74">
        <v>4.7610000000000001</v>
      </c>
      <c r="S32" s="74">
        <v>16.146000000000001</v>
      </c>
      <c r="T32" s="74">
        <v>7.245000000000001</v>
      </c>
      <c r="U32" s="74">
        <v>9.9360000000000017</v>
      </c>
      <c r="V32" s="74">
        <v>14.283000000000001</v>
      </c>
      <c r="W32" s="74">
        <v>15.110999999999999</v>
      </c>
      <c r="X32" s="74">
        <v>23.805000000000003</v>
      </c>
      <c r="Y32" s="74">
        <v>8.6940000000000008</v>
      </c>
      <c r="Z32" s="74">
        <v>26.082000000000001</v>
      </c>
      <c r="AA32" s="74">
        <v>7.6589999999999998</v>
      </c>
      <c r="AB32" s="74">
        <v>3.7260000000000004</v>
      </c>
      <c r="AC32" s="74">
        <v>1.8630000000000002</v>
      </c>
      <c r="AD32" s="74">
        <v>14.076000000000001</v>
      </c>
      <c r="AE32" s="74">
        <v>23.805000000000003</v>
      </c>
      <c r="AF32" s="74">
        <v>4.1400000000000006</v>
      </c>
      <c r="AG32" s="74">
        <v>0.16560000000000002</v>
      </c>
      <c r="AH32" s="74">
        <v>0.376</v>
      </c>
      <c r="AI32" s="74">
        <v>63.914000000000001</v>
      </c>
      <c r="AJ32" s="74">
        <v>0.22800000000000001</v>
      </c>
      <c r="AK32" s="74">
        <v>4.3470000000000004</v>
      </c>
      <c r="AL32" s="74">
        <v>2.2770000000000001</v>
      </c>
      <c r="AM32" s="74">
        <v>4.7610000000000001</v>
      </c>
      <c r="AN32" s="74">
        <v>5.7960000000000003</v>
      </c>
      <c r="AO32" s="74">
        <v>4.3470000000000004</v>
      </c>
      <c r="AP32" s="74">
        <v>3.7260000000000004</v>
      </c>
      <c r="AQ32" s="74">
        <v>0.64170000000000005</v>
      </c>
      <c r="AR32" s="74">
        <v>27.117000000000004</v>
      </c>
      <c r="AS32" s="74">
        <v>10.764000000000001</v>
      </c>
      <c r="AT32" s="74">
        <v>21.735000000000003</v>
      </c>
      <c r="AU32" s="74">
        <v>1.5939000000000001</v>
      </c>
      <c r="AV32" s="74">
        <v>1.6560000000000001</v>
      </c>
      <c r="AW32" s="74">
        <v>1.1178000000000001</v>
      </c>
      <c r="AX32" s="74">
        <v>0.20700000000000002</v>
      </c>
      <c r="AY32" s="74">
        <v>0.12420000000000002</v>
      </c>
      <c r="AZ32" s="74">
        <v>10.143000000000001</v>
      </c>
      <c r="BA32" s="74">
        <v>3.7260000000000004</v>
      </c>
      <c r="BB32" s="74">
        <v>2.8980000000000001</v>
      </c>
      <c r="BC32" s="74">
        <v>0.82800000000000007</v>
      </c>
      <c r="BD32" s="74">
        <v>0</v>
      </c>
      <c r="BE32" s="74">
        <v>1.4490000000000001</v>
      </c>
      <c r="BF32" s="74">
        <v>14.490000000000002</v>
      </c>
      <c r="BG32" s="74">
        <v>1.4490000000000001</v>
      </c>
      <c r="BH32" s="74">
        <v>7.245000000000001</v>
      </c>
      <c r="BI32" s="74">
        <v>18.009</v>
      </c>
      <c r="BJ32" s="74">
        <v>10.35</v>
      </c>
      <c r="BK32" s="74">
        <v>10.557</v>
      </c>
      <c r="BL32" s="74">
        <v>7.245000000000001</v>
      </c>
      <c r="BM32" s="74">
        <v>16.146000000000001</v>
      </c>
      <c r="BN32" s="74">
        <v>15.525</v>
      </c>
      <c r="BO32" s="74">
        <v>17.595000000000002</v>
      </c>
      <c r="BP32" s="74">
        <v>14.904000000000002</v>
      </c>
      <c r="BQ32" s="74">
        <v>12.006</v>
      </c>
      <c r="BR32" s="74">
        <v>11.799000000000001</v>
      </c>
      <c r="BS32" s="74">
        <v>20.492999999999999</v>
      </c>
      <c r="BT32" s="74">
        <v>5.5890000000000004</v>
      </c>
      <c r="BU32" s="74">
        <v>21.735000000000003</v>
      </c>
      <c r="BV32" s="74">
        <v>2.2770000000000001</v>
      </c>
      <c r="BW32" s="74">
        <v>17.388000000000002</v>
      </c>
      <c r="BX32" s="74">
        <v>8.4870000000000001</v>
      </c>
      <c r="BY32" s="74">
        <v>13.041</v>
      </c>
      <c r="BZ32" s="74">
        <v>6.4169999999999998</v>
      </c>
      <c r="CA32" s="74">
        <v>6.2100000000000009</v>
      </c>
      <c r="CB32" s="74">
        <v>6.6240000000000006</v>
      </c>
      <c r="CC32" s="74">
        <v>2.8980000000000001</v>
      </c>
      <c r="CD32" s="74">
        <v>5.3820000000000006</v>
      </c>
      <c r="CE32" s="74">
        <v>4.7610000000000001</v>
      </c>
      <c r="CF32" s="74">
        <v>6.4169999999999998</v>
      </c>
      <c r="CG32" s="74">
        <v>3.9330000000000003</v>
      </c>
      <c r="CH32" s="74">
        <v>1.4490000000000001</v>
      </c>
      <c r="CI32" s="74">
        <v>6.6240000000000006</v>
      </c>
      <c r="CJ32" s="74">
        <v>5.7960000000000003</v>
      </c>
      <c r="CK32" s="74">
        <v>14.076000000000001</v>
      </c>
      <c r="CL32" s="74">
        <v>10.764000000000001</v>
      </c>
      <c r="CM32" s="74">
        <v>8.6940000000000008</v>
      </c>
      <c r="CN32" s="74">
        <v>3.1050000000000004</v>
      </c>
      <c r="CO32" s="74">
        <v>2.8980000000000001</v>
      </c>
      <c r="CP32" s="74">
        <v>15.525</v>
      </c>
      <c r="CQ32" s="74">
        <v>5.3820000000000006</v>
      </c>
      <c r="CR32" s="74">
        <v>1.6560000000000001</v>
      </c>
      <c r="CS32" s="74">
        <v>10.764000000000001</v>
      </c>
      <c r="CT32" s="74">
        <v>5.5890000000000004</v>
      </c>
      <c r="CU32" s="74">
        <v>10.143000000000001</v>
      </c>
      <c r="CV32" s="74">
        <v>2.0700000000000003</v>
      </c>
      <c r="CW32" s="74">
        <v>10.557</v>
      </c>
      <c r="CX32" s="74">
        <v>0</v>
      </c>
      <c r="CY32" s="74">
        <v>6.4169999999999998</v>
      </c>
      <c r="CZ32" s="74">
        <v>3.9330000000000003</v>
      </c>
      <c r="DA32" s="74">
        <v>4.7610000000000001</v>
      </c>
      <c r="DB32" s="74">
        <v>1.8630000000000002</v>
      </c>
      <c r="DC32" s="74">
        <v>4.1400000000000006</v>
      </c>
      <c r="DD32" s="74">
        <v>1.6560000000000001</v>
      </c>
      <c r="DE32" s="74">
        <v>2.6910000000000003</v>
      </c>
      <c r="DF32" s="74">
        <v>2.0700000000000003E-2</v>
      </c>
      <c r="DG32" s="74">
        <v>0.62100000000000011</v>
      </c>
      <c r="DH32" s="74">
        <v>7.0380000000000003</v>
      </c>
      <c r="DI32" s="74">
        <v>0.41400000000000003</v>
      </c>
      <c r="DJ32" s="74">
        <v>4.7610000000000001</v>
      </c>
      <c r="DK32" s="74">
        <v>4.9680000000000009</v>
      </c>
      <c r="DL32" s="74">
        <v>1.4490000000000001</v>
      </c>
      <c r="DM32" s="74">
        <v>0.82800000000000007</v>
      </c>
      <c r="DN32" s="74">
        <v>3.1050000000000004</v>
      </c>
      <c r="DO32" s="74">
        <v>5.3820000000000006</v>
      </c>
      <c r="DP32" s="74">
        <v>0</v>
      </c>
      <c r="DQ32" s="74">
        <v>2.0700000000000003</v>
      </c>
      <c r="DR32" s="74">
        <v>2.0700000000000003</v>
      </c>
      <c r="DS32" s="74">
        <v>0</v>
      </c>
      <c r="DT32" s="74">
        <v>1.4490000000000001</v>
      </c>
      <c r="DU32" s="74">
        <v>2.4840000000000004</v>
      </c>
      <c r="DV32" s="74">
        <v>1.6560000000000001</v>
      </c>
      <c r="DW32" s="74">
        <v>1.6560000000000001</v>
      </c>
      <c r="DX32" s="74">
        <v>2.4840000000000004</v>
      </c>
      <c r="DY32" s="74">
        <v>3.3120000000000003</v>
      </c>
      <c r="DZ32" s="74">
        <v>2.4840000000000004</v>
      </c>
      <c r="EA32" s="74">
        <v>1.0350000000000001</v>
      </c>
      <c r="EB32" s="74">
        <v>0</v>
      </c>
      <c r="EC32" s="74">
        <v>0</v>
      </c>
      <c r="ED32" s="74">
        <v>1.4490000000000001</v>
      </c>
      <c r="EE32" s="74">
        <v>1.0350000000000001</v>
      </c>
      <c r="EF32" s="74">
        <v>4.9680000000000009</v>
      </c>
      <c r="EG32" s="74">
        <v>7.4520000000000008</v>
      </c>
      <c r="EH32" s="75">
        <f t="shared" si="0"/>
        <v>645.35630000000003</v>
      </c>
      <c r="EI32" s="75">
        <f t="shared" si="1"/>
        <v>6.8520000000000003</v>
      </c>
      <c r="EJ32" s="75">
        <f t="shared" si="2"/>
        <v>700.40859999999986</v>
      </c>
      <c r="EK32" s="75">
        <f t="shared" si="3"/>
        <v>1352.6169</v>
      </c>
      <c r="EL32" s="75">
        <v>0</v>
      </c>
      <c r="EM32" s="75">
        <f t="shared" si="4"/>
        <v>1352.6169</v>
      </c>
    </row>
    <row r="33" spans="1:143" x14ac:dyDescent="0.25">
      <c r="A33" s="49" t="s">
        <v>26</v>
      </c>
      <c r="B33" s="74">
        <v>31.559220000000003</v>
      </c>
      <c r="C33" s="74">
        <v>0</v>
      </c>
      <c r="D33" s="74">
        <v>10.246499999999999</v>
      </c>
      <c r="E33" s="74">
        <v>28.895129999999998</v>
      </c>
      <c r="F33" s="74">
        <v>0</v>
      </c>
      <c r="G33" s="74">
        <v>0</v>
      </c>
      <c r="H33" s="74">
        <v>99.391050000000007</v>
      </c>
      <c r="I33" s="74">
        <v>87.095250000000007</v>
      </c>
      <c r="J33" s="74">
        <v>37.092330000000004</v>
      </c>
      <c r="K33" s="74">
        <v>0</v>
      </c>
      <c r="L33" s="74">
        <v>0</v>
      </c>
      <c r="M33" s="74">
        <v>54.101520000000008</v>
      </c>
      <c r="N33" s="74">
        <v>70.495919999999998</v>
      </c>
      <c r="O33" s="74">
        <v>0</v>
      </c>
      <c r="P33" s="74">
        <v>70.086060000000003</v>
      </c>
      <c r="Q33" s="74">
        <v>9.63171</v>
      </c>
      <c r="R33" s="74">
        <v>4.7133900000000004</v>
      </c>
      <c r="S33" s="74">
        <v>15.984540000000001</v>
      </c>
      <c r="T33" s="74">
        <v>7.1725500000000002</v>
      </c>
      <c r="U33" s="74">
        <v>9.8366399999999992</v>
      </c>
      <c r="V33" s="74">
        <v>14.140170000000001</v>
      </c>
      <c r="W33" s="74">
        <v>14.95989</v>
      </c>
      <c r="X33" s="74">
        <v>23.566950000000002</v>
      </c>
      <c r="Y33" s="74">
        <v>8.6070600000000006</v>
      </c>
      <c r="Z33" s="74">
        <v>25.821180000000002</v>
      </c>
      <c r="AA33" s="74">
        <v>7.5824100000000012</v>
      </c>
      <c r="AB33" s="74">
        <v>3.6887400000000001</v>
      </c>
      <c r="AC33" s="74">
        <v>1.8443700000000001</v>
      </c>
      <c r="AD33" s="74">
        <v>13.93524</v>
      </c>
      <c r="AE33" s="74">
        <v>23.566950000000002</v>
      </c>
      <c r="AF33" s="74">
        <v>4.0986000000000002</v>
      </c>
      <c r="AG33" s="74">
        <v>0.16394400000000001</v>
      </c>
      <c r="AH33" s="74">
        <v>0.374</v>
      </c>
      <c r="AI33" s="74">
        <v>62.933999999999997</v>
      </c>
      <c r="AJ33" s="74">
        <v>0.246</v>
      </c>
      <c r="AK33" s="74">
        <v>4.3035300000000003</v>
      </c>
      <c r="AL33" s="74">
        <v>2.2542300000000002</v>
      </c>
      <c r="AM33" s="74">
        <v>4.7133900000000004</v>
      </c>
      <c r="AN33" s="74">
        <v>5.7380400000000007</v>
      </c>
      <c r="AO33" s="74">
        <v>4.3035300000000003</v>
      </c>
      <c r="AP33" s="74">
        <v>3.6887400000000001</v>
      </c>
      <c r="AQ33" s="74">
        <v>0.63528300000000004</v>
      </c>
      <c r="AR33" s="74">
        <v>26.845830000000003</v>
      </c>
      <c r="AS33" s="74">
        <v>10.656359999999999</v>
      </c>
      <c r="AT33" s="74">
        <v>21.51765</v>
      </c>
      <c r="AU33" s="74">
        <v>1.5779610000000002</v>
      </c>
      <c r="AV33" s="74">
        <v>1.6394400000000002</v>
      </c>
      <c r="AW33" s="74">
        <v>1.1066220000000002</v>
      </c>
      <c r="AX33" s="74">
        <v>0.20493000000000003</v>
      </c>
      <c r="AY33" s="74">
        <v>0.122958</v>
      </c>
      <c r="AZ33" s="74">
        <v>10.04157</v>
      </c>
      <c r="BA33" s="74">
        <v>3.6887400000000001</v>
      </c>
      <c r="BB33" s="74">
        <v>2.8690200000000003</v>
      </c>
      <c r="BC33" s="74">
        <v>0.81972000000000012</v>
      </c>
      <c r="BD33" s="74">
        <v>0</v>
      </c>
      <c r="BE33" s="74">
        <v>1.4345100000000002</v>
      </c>
      <c r="BF33" s="74">
        <v>14.3451</v>
      </c>
      <c r="BG33" s="74">
        <v>1.4345100000000002</v>
      </c>
      <c r="BH33" s="74">
        <v>7.1725500000000002</v>
      </c>
      <c r="BI33" s="74">
        <v>17.82891</v>
      </c>
      <c r="BJ33" s="74">
        <v>10.246499999999999</v>
      </c>
      <c r="BK33" s="74">
        <v>10.45143</v>
      </c>
      <c r="BL33" s="74">
        <v>7.1725500000000002</v>
      </c>
      <c r="BM33" s="74">
        <v>15.984540000000001</v>
      </c>
      <c r="BN33" s="74">
        <v>15.369750000000002</v>
      </c>
      <c r="BO33" s="74">
        <v>17.419050000000002</v>
      </c>
      <c r="BP33" s="74">
        <v>14.754960000000001</v>
      </c>
      <c r="BQ33" s="74">
        <v>11.885940000000002</v>
      </c>
      <c r="BR33" s="74">
        <v>11.681010000000001</v>
      </c>
      <c r="BS33" s="74">
        <v>20.288070000000001</v>
      </c>
      <c r="BT33" s="74">
        <v>5.5331100000000006</v>
      </c>
      <c r="BU33" s="74">
        <v>21.51765</v>
      </c>
      <c r="BV33" s="74">
        <v>2.2542300000000002</v>
      </c>
      <c r="BW33" s="74">
        <v>17.214120000000001</v>
      </c>
      <c r="BX33" s="74">
        <v>8.4021299999999997</v>
      </c>
      <c r="BY33" s="74">
        <v>12.910590000000001</v>
      </c>
      <c r="BZ33" s="74">
        <v>6.3528300000000009</v>
      </c>
      <c r="CA33" s="74">
        <v>6.1479000000000008</v>
      </c>
      <c r="CB33" s="74">
        <v>6.5577600000000009</v>
      </c>
      <c r="CC33" s="74">
        <v>2.8690200000000003</v>
      </c>
      <c r="CD33" s="74">
        <v>5.3281799999999997</v>
      </c>
      <c r="CE33" s="74">
        <v>4.7133900000000004</v>
      </c>
      <c r="CF33" s="74">
        <v>6.3528300000000009</v>
      </c>
      <c r="CG33" s="74">
        <v>3.8936699999999997</v>
      </c>
      <c r="CH33" s="74">
        <v>1.4345100000000002</v>
      </c>
      <c r="CI33" s="74">
        <v>6.5577600000000009</v>
      </c>
      <c r="CJ33" s="74">
        <v>5.7380400000000007</v>
      </c>
      <c r="CK33" s="74">
        <v>13.93524</v>
      </c>
      <c r="CL33" s="74">
        <v>10.656359999999999</v>
      </c>
      <c r="CM33" s="74">
        <v>8.6070600000000006</v>
      </c>
      <c r="CN33" s="74">
        <v>3.0739500000000004</v>
      </c>
      <c r="CO33" s="74">
        <v>2.8690200000000003</v>
      </c>
      <c r="CP33" s="74">
        <v>15.369750000000002</v>
      </c>
      <c r="CQ33" s="74">
        <v>5.3281799999999997</v>
      </c>
      <c r="CR33" s="74">
        <v>1.6394400000000002</v>
      </c>
      <c r="CS33" s="74">
        <v>10.656359999999999</v>
      </c>
      <c r="CT33" s="74">
        <v>5.5331100000000006</v>
      </c>
      <c r="CU33" s="74">
        <v>10.04157</v>
      </c>
      <c r="CV33" s="74">
        <v>2.0493000000000001</v>
      </c>
      <c r="CW33" s="74">
        <v>10.45143</v>
      </c>
      <c r="CX33" s="74">
        <v>0</v>
      </c>
      <c r="CY33" s="74">
        <v>6.3528300000000009</v>
      </c>
      <c r="CZ33" s="74">
        <v>3.8936699999999997</v>
      </c>
      <c r="DA33" s="74">
        <v>4.7133900000000004</v>
      </c>
      <c r="DB33" s="74">
        <v>1.8443700000000001</v>
      </c>
      <c r="DC33" s="74">
        <v>4.0986000000000002</v>
      </c>
      <c r="DD33" s="74">
        <v>1.6394400000000002</v>
      </c>
      <c r="DE33" s="74">
        <v>2.6640899999999998</v>
      </c>
      <c r="DF33" s="74">
        <v>2.0493000000000001E-2</v>
      </c>
      <c r="DG33" s="74">
        <v>0.61478999999999995</v>
      </c>
      <c r="DH33" s="74">
        <v>6.9676200000000001</v>
      </c>
      <c r="DI33" s="74">
        <v>0.40986000000000006</v>
      </c>
      <c r="DJ33" s="74">
        <v>4.7133900000000004</v>
      </c>
      <c r="DK33" s="74">
        <v>4.9183199999999996</v>
      </c>
      <c r="DL33" s="74">
        <v>1.4345100000000002</v>
      </c>
      <c r="DM33" s="74">
        <v>0.81972000000000012</v>
      </c>
      <c r="DN33" s="74">
        <v>3.0739500000000004</v>
      </c>
      <c r="DO33" s="74">
        <v>5.3281799999999997</v>
      </c>
      <c r="DP33" s="74">
        <v>0</v>
      </c>
      <c r="DQ33" s="74">
        <v>2.0493000000000001</v>
      </c>
      <c r="DR33" s="74">
        <v>2.0493000000000001</v>
      </c>
      <c r="DS33" s="74">
        <v>0</v>
      </c>
      <c r="DT33" s="74">
        <v>1.4345100000000002</v>
      </c>
      <c r="DU33" s="74">
        <v>2.4591599999999998</v>
      </c>
      <c r="DV33" s="74">
        <v>1.6394400000000002</v>
      </c>
      <c r="DW33" s="74">
        <v>1.6394400000000002</v>
      </c>
      <c r="DX33" s="74">
        <v>2.4591599999999998</v>
      </c>
      <c r="DY33" s="74">
        <v>3.2788800000000005</v>
      </c>
      <c r="DZ33" s="74">
        <v>2.4591599999999998</v>
      </c>
      <c r="EA33" s="74">
        <v>1.0246500000000001</v>
      </c>
      <c r="EB33" s="74">
        <v>0</v>
      </c>
      <c r="EC33" s="74">
        <v>0</v>
      </c>
      <c r="ED33" s="74">
        <v>1.4345100000000002</v>
      </c>
      <c r="EE33" s="74">
        <v>1.0246500000000001</v>
      </c>
      <c r="EF33" s="74">
        <v>4.9183199999999996</v>
      </c>
      <c r="EG33" s="74">
        <v>7.3774800000000003</v>
      </c>
      <c r="EH33" s="75">
        <f t="shared" si="0"/>
        <v>638.56187699999987</v>
      </c>
      <c r="EI33" s="75">
        <f t="shared" si="1"/>
        <v>6.8037600000000005</v>
      </c>
      <c r="EJ33" s="75">
        <f t="shared" si="2"/>
        <v>693.40627400000017</v>
      </c>
      <c r="EK33" s="75">
        <f t="shared" si="3"/>
        <v>1338.771911</v>
      </c>
      <c r="EL33" s="75">
        <v>0</v>
      </c>
      <c r="EM33" s="75">
        <f t="shared" si="4"/>
        <v>1338.771911</v>
      </c>
    </row>
    <row r="34" spans="1:143" x14ac:dyDescent="0.25">
      <c r="A34" s="49" t="s">
        <v>27</v>
      </c>
      <c r="B34" s="74">
        <v>31.24044</v>
      </c>
      <c r="C34" s="74">
        <v>0</v>
      </c>
      <c r="D34" s="74">
        <v>10.143000000000001</v>
      </c>
      <c r="E34" s="74">
        <v>28.603260000000002</v>
      </c>
      <c r="F34" s="74">
        <v>0</v>
      </c>
      <c r="G34" s="74">
        <v>0</v>
      </c>
      <c r="H34" s="74">
        <v>98.387100000000004</v>
      </c>
      <c r="I34" s="74">
        <v>86.215500000000006</v>
      </c>
      <c r="J34" s="74">
        <v>36.717660000000002</v>
      </c>
      <c r="K34" s="74">
        <v>0</v>
      </c>
      <c r="L34" s="74">
        <v>0</v>
      </c>
      <c r="M34" s="74">
        <v>53.555039999999998</v>
      </c>
      <c r="N34" s="74">
        <v>69.783839999999998</v>
      </c>
      <c r="O34" s="74">
        <v>0</v>
      </c>
      <c r="P34" s="74">
        <v>69.378119999999996</v>
      </c>
      <c r="Q34" s="74">
        <v>9.5344200000000026</v>
      </c>
      <c r="R34" s="74">
        <v>4.6657799999999998</v>
      </c>
      <c r="S34" s="74">
        <v>15.823079999999999</v>
      </c>
      <c r="T34" s="74">
        <v>7.1000999999999994</v>
      </c>
      <c r="U34" s="74">
        <v>9.7372800000000002</v>
      </c>
      <c r="V34" s="74">
        <v>13.997340000000001</v>
      </c>
      <c r="W34" s="74">
        <v>14.80878</v>
      </c>
      <c r="X34" s="74">
        <v>23.328900000000004</v>
      </c>
      <c r="Y34" s="74">
        <v>8.5201200000000004</v>
      </c>
      <c r="Z34" s="74">
        <v>25.560360000000003</v>
      </c>
      <c r="AA34" s="74">
        <v>7.5058200000000008</v>
      </c>
      <c r="AB34" s="74">
        <v>3.6514799999999998</v>
      </c>
      <c r="AC34" s="74">
        <v>1.8257399999999999</v>
      </c>
      <c r="AD34" s="74">
        <v>13.794480000000002</v>
      </c>
      <c r="AE34" s="74">
        <v>23.328900000000004</v>
      </c>
      <c r="AF34" s="74">
        <v>4.0572000000000008</v>
      </c>
      <c r="AG34" s="74">
        <v>0.16228800000000002</v>
      </c>
      <c r="AH34" s="74">
        <v>0.376</v>
      </c>
      <c r="AI34" s="74">
        <v>60.402000000000001</v>
      </c>
      <c r="AJ34" s="74">
        <v>0.25600000000000001</v>
      </c>
      <c r="AK34" s="74">
        <v>4.2600600000000002</v>
      </c>
      <c r="AL34" s="74">
        <v>2.2314600000000002</v>
      </c>
      <c r="AM34" s="74">
        <v>4.6657799999999998</v>
      </c>
      <c r="AN34" s="74">
        <v>5.6800799999999994</v>
      </c>
      <c r="AO34" s="74">
        <v>4.2600600000000002</v>
      </c>
      <c r="AP34" s="74">
        <v>3.6514799999999998</v>
      </c>
      <c r="AQ34" s="74">
        <v>0.62886600000000004</v>
      </c>
      <c r="AR34" s="74">
        <v>26.574660000000002</v>
      </c>
      <c r="AS34" s="74">
        <v>10.548720000000001</v>
      </c>
      <c r="AT34" s="74">
        <v>21.3003</v>
      </c>
      <c r="AU34" s="74">
        <v>1.5620220000000002</v>
      </c>
      <c r="AV34" s="74">
        <v>1.6228800000000001</v>
      </c>
      <c r="AW34" s="74">
        <v>1.0954440000000001</v>
      </c>
      <c r="AX34" s="74">
        <v>0.20286000000000001</v>
      </c>
      <c r="AY34" s="74">
        <v>0.121716</v>
      </c>
      <c r="AZ34" s="74">
        <v>9.9401399999999995</v>
      </c>
      <c r="BA34" s="74">
        <v>3.6514799999999998</v>
      </c>
      <c r="BB34" s="74">
        <v>2.8400399999999997</v>
      </c>
      <c r="BC34" s="74">
        <v>0.81144000000000005</v>
      </c>
      <c r="BD34" s="74">
        <v>0</v>
      </c>
      <c r="BE34" s="74">
        <v>1.4200199999999998</v>
      </c>
      <c r="BF34" s="74">
        <v>14.200199999999999</v>
      </c>
      <c r="BG34" s="74">
        <v>1.4200199999999998</v>
      </c>
      <c r="BH34" s="74">
        <v>7.1000999999999994</v>
      </c>
      <c r="BI34" s="74">
        <v>17.648820000000004</v>
      </c>
      <c r="BJ34" s="74">
        <v>10.143000000000001</v>
      </c>
      <c r="BK34" s="74">
        <v>10.34586</v>
      </c>
      <c r="BL34" s="74">
        <v>7.1000999999999994</v>
      </c>
      <c r="BM34" s="74">
        <v>15.823079999999999</v>
      </c>
      <c r="BN34" s="74">
        <v>15.214500000000001</v>
      </c>
      <c r="BO34" s="74">
        <v>17.243099999999998</v>
      </c>
      <c r="BP34" s="74">
        <v>14.605919999999999</v>
      </c>
      <c r="BQ34" s="74">
        <v>11.765880000000001</v>
      </c>
      <c r="BR34" s="74">
        <v>11.563020000000002</v>
      </c>
      <c r="BS34" s="74">
        <v>20.08314</v>
      </c>
      <c r="BT34" s="74">
        <v>5.4772200000000009</v>
      </c>
      <c r="BU34" s="74">
        <v>21.3003</v>
      </c>
      <c r="BV34" s="74">
        <v>2.2314600000000002</v>
      </c>
      <c r="BW34" s="74">
        <v>17.040240000000001</v>
      </c>
      <c r="BX34" s="74">
        <v>8.317260000000001</v>
      </c>
      <c r="BY34" s="74">
        <v>12.780180000000001</v>
      </c>
      <c r="BZ34" s="74">
        <v>6.2886600000000001</v>
      </c>
      <c r="CA34" s="74">
        <v>6.0857999999999999</v>
      </c>
      <c r="CB34" s="74">
        <v>6.4915200000000004</v>
      </c>
      <c r="CC34" s="74">
        <v>2.8400399999999997</v>
      </c>
      <c r="CD34" s="74">
        <v>5.2743600000000006</v>
      </c>
      <c r="CE34" s="74">
        <v>4.6657799999999998</v>
      </c>
      <c r="CF34" s="74">
        <v>6.2886600000000001</v>
      </c>
      <c r="CG34" s="74">
        <v>3.8543400000000005</v>
      </c>
      <c r="CH34" s="74">
        <v>1.4200199999999998</v>
      </c>
      <c r="CI34" s="74">
        <v>6.4915200000000004</v>
      </c>
      <c r="CJ34" s="74">
        <v>5.6800799999999994</v>
      </c>
      <c r="CK34" s="74">
        <v>13.794480000000002</v>
      </c>
      <c r="CL34" s="74">
        <v>10.548720000000001</v>
      </c>
      <c r="CM34" s="74">
        <v>8.5201200000000004</v>
      </c>
      <c r="CN34" s="74">
        <v>3.0428999999999999</v>
      </c>
      <c r="CO34" s="74">
        <v>2.8400399999999997</v>
      </c>
      <c r="CP34" s="74">
        <v>15.214500000000001</v>
      </c>
      <c r="CQ34" s="74">
        <v>5.2743600000000006</v>
      </c>
      <c r="CR34" s="74">
        <v>1.6228800000000001</v>
      </c>
      <c r="CS34" s="74">
        <v>10.548720000000001</v>
      </c>
      <c r="CT34" s="74">
        <v>5.4772200000000009</v>
      </c>
      <c r="CU34" s="74">
        <v>9.9401399999999995</v>
      </c>
      <c r="CV34" s="74">
        <v>2.0286000000000004</v>
      </c>
      <c r="CW34" s="74">
        <v>10.34586</v>
      </c>
      <c r="CX34" s="74">
        <v>0</v>
      </c>
      <c r="CY34" s="74">
        <v>6.2886600000000001</v>
      </c>
      <c r="CZ34" s="74">
        <v>3.8543400000000005</v>
      </c>
      <c r="DA34" s="74">
        <v>4.6657799999999998</v>
      </c>
      <c r="DB34" s="74">
        <v>1.8257399999999999</v>
      </c>
      <c r="DC34" s="74">
        <v>4.0572000000000008</v>
      </c>
      <c r="DD34" s="74">
        <v>1.6228800000000001</v>
      </c>
      <c r="DE34" s="74">
        <v>2.6371800000000003</v>
      </c>
      <c r="DF34" s="74">
        <v>2.0286000000000002E-2</v>
      </c>
      <c r="DG34" s="74">
        <v>0.60858000000000001</v>
      </c>
      <c r="DH34" s="74">
        <v>6.8972400000000009</v>
      </c>
      <c r="DI34" s="74">
        <v>0.40572000000000003</v>
      </c>
      <c r="DJ34" s="74">
        <v>4.6657799999999998</v>
      </c>
      <c r="DK34" s="74">
        <v>4.8686400000000001</v>
      </c>
      <c r="DL34" s="74">
        <v>1.4200199999999998</v>
      </c>
      <c r="DM34" s="74">
        <v>0.81144000000000005</v>
      </c>
      <c r="DN34" s="74">
        <v>3.0428999999999999</v>
      </c>
      <c r="DO34" s="74">
        <v>5.2743600000000006</v>
      </c>
      <c r="DP34" s="74">
        <v>0</v>
      </c>
      <c r="DQ34" s="74">
        <v>2.0286000000000004</v>
      </c>
      <c r="DR34" s="74">
        <v>2.0286000000000004</v>
      </c>
      <c r="DS34" s="74">
        <v>0</v>
      </c>
      <c r="DT34" s="74">
        <v>1.4200199999999998</v>
      </c>
      <c r="DU34" s="74">
        <v>2.43432</v>
      </c>
      <c r="DV34" s="74">
        <v>1.6228800000000001</v>
      </c>
      <c r="DW34" s="74">
        <v>1.6228800000000001</v>
      </c>
      <c r="DX34" s="74">
        <v>2.43432</v>
      </c>
      <c r="DY34" s="74">
        <v>3.2457600000000002</v>
      </c>
      <c r="DZ34" s="74">
        <v>2.43432</v>
      </c>
      <c r="EA34" s="74">
        <v>1.0143000000000002</v>
      </c>
      <c r="EB34" s="74">
        <v>0</v>
      </c>
      <c r="EC34" s="74">
        <v>0</v>
      </c>
      <c r="ED34" s="74">
        <v>1.4200199999999998</v>
      </c>
      <c r="EE34" s="74">
        <v>1.0143000000000002</v>
      </c>
      <c r="EF34" s="74">
        <v>4.8686400000000001</v>
      </c>
      <c r="EG34" s="74">
        <v>7.3029599999999997</v>
      </c>
      <c r="EH34" s="75">
        <f t="shared" si="0"/>
        <v>630.21545399999968</v>
      </c>
      <c r="EI34" s="75">
        <f t="shared" si="1"/>
        <v>6.7475200000000006</v>
      </c>
      <c r="EJ34" s="75">
        <f t="shared" si="2"/>
        <v>686.40794799999992</v>
      </c>
      <c r="EK34" s="75">
        <f t="shared" si="3"/>
        <v>1323.3709219999996</v>
      </c>
      <c r="EL34" s="75">
        <v>0</v>
      </c>
      <c r="EM34" s="75">
        <f t="shared" si="4"/>
        <v>1323.3709219999996</v>
      </c>
    </row>
    <row r="35" spans="1:143" x14ac:dyDescent="0.25">
      <c r="A35" s="49" t="s">
        <v>28</v>
      </c>
      <c r="B35" s="74">
        <v>28.690200000000001</v>
      </c>
      <c r="C35" s="74">
        <v>0</v>
      </c>
      <c r="D35" s="74">
        <v>9.3149999999999995</v>
      </c>
      <c r="E35" s="74">
        <v>26.2683</v>
      </c>
      <c r="F35" s="74">
        <v>0</v>
      </c>
      <c r="G35" s="74">
        <v>0</v>
      </c>
      <c r="H35" s="74">
        <v>90.355500000000006</v>
      </c>
      <c r="I35" s="74">
        <v>79.177500000000009</v>
      </c>
      <c r="J35" s="74">
        <v>33.720300000000009</v>
      </c>
      <c r="K35" s="74">
        <v>0</v>
      </c>
      <c r="L35" s="74">
        <v>0</v>
      </c>
      <c r="M35" s="74">
        <v>49.183200000000006</v>
      </c>
      <c r="N35" s="74">
        <v>64.08720000000001</v>
      </c>
      <c r="O35" s="74">
        <v>0</v>
      </c>
      <c r="P35" s="74">
        <v>63.714600000000011</v>
      </c>
      <c r="Q35" s="74">
        <v>8.7561000000000018</v>
      </c>
      <c r="R35" s="74">
        <v>4.2849000000000004</v>
      </c>
      <c r="S35" s="74">
        <v>14.531400000000001</v>
      </c>
      <c r="T35" s="74">
        <v>6.5205000000000002</v>
      </c>
      <c r="U35" s="74">
        <v>8.942400000000001</v>
      </c>
      <c r="V35" s="74">
        <v>12.854700000000001</v>
      </c>
      <c r="W35" s="74">
        <v>13.599900000000002</v>
      </c>
      <c r="X35" s="74">
        <v>21.424500000000002</v>
      </c>
      <c r="Y35" s="74">
        <v>7.8246000000000011</v>
      </c>
      <c r="Z35" s="74">
        <v>23.473800000000001</v>
      </c>
      <c r="AA35" s="74">
        <v>6.8931000000000013</v>
      </c>
      <c r="AB35" s="74">
        <v>3.3534000000000002</v>
      </c>
      <c r="AC35" s="74">
        <v>1.6767000000000001</v>
      </c>
      <c r="AD35" s="74">
        <v>12.6684</v>
      </c>
      <c r="AE35" s="74">
        <v>21.424500000000002</v>
      </c>
      <c r="AF35" s="74">
        <v>3.7260000000000004</v>
      </c>
      <c r="AG35" s="74">
        <v>0.14904000000000003</v>
      </c>
      <c r="AH35" s="74">
        <v>0.37</v>
      </c>
      <c r="AI35" s="74">
        <v>59.058</v>
      </c>
      <c r="AJ35" s="74">
        <v>0.25600000000000001</v>
      </c>
      <c r="AK35" s="74">
        <v>3.9123000000000006</v>
      </c>
      <c r="AL35" s="74">
        <v>2.0493000000000001</v>
      </c>
      <c r="AM35" s="74">
        <v>4.2849000000000004</v>
      </c>
      <c r="AN35" s="74">
        <v>5.2164000000000001</v>
      </c>
      <c r="AO35" s="74">
        <v>3.9123000000000006</v>
      </c>
      <c r="AP35" s="74">
        <v>3.3534000000000002</v>
      </c>
      <c r="AQ35" s="74">
        <v>0.5775300000000001</v>
      </c>
      <c r="AR35" s="74">
        <v>24.4053</v>
      </c>
      <c r="AS35" s="74">
        <v>9.6876000000000015</v>
      </c>
      <c r="AT35" s="74">
        <v>19.561499999999999</v>
      </c>
      <c r="AU35" s="74">
        <v>1.4345100000000004</v>
      </c>
      <c r="AV35" s="74">
        <v>1.4904000000000002</v>
      </c>
      <c r="AW35" s="74">
        <v>1.0060200000000001</v>
      </c>
      <c r="AX35" s="74">
        <v>0.18630000000000002</v>
      </c>
      <c r="AY35" s="74">
        <v>0.11178000000000002</v>
      </c>
      <c r="AZ35" s="74">
        <v>9.1287000000000003</v>
      </c>
      <c r="BA35" s="74">
        <v>3.3534000000000002</v>
      </c>
      <c r="BB35" s="74">
        <v>2.6082000000000001</v>
      </c>
      <c r="BC35" s="74">
        <v>0.74520000000000008</v>
      </c>
      <c r="BD35" s="74">
        <v>0</v>
      </c>
      <c r="BE35" s="74">
        <v>1.3041</v>
      </c>
      <c r="BF35" s="74">
        <v>13.041</v>
      </c>
      <c r="BG35" s="74">
        <v>1.3041</v>
      </c>
      <c r="BH35" s="74">
        <v>6.5205000000000002</v>
      </c>
      <c r="BI35" s="74">
        <v>16.208100000000002</v>
      </c>
      <c r="BJ35" s="74">
        <v>9.3149999999999995</v>
      </c>
      <c r="BK35" s="74">
        <v>9.5013000000000005</v>
      </c>
      <c r="BL35" s="74">
        <v>6.5205000000000002</v>
      </c>
      <c r="BM35" s="74">
        <v>14.531400000000001</v>
      </c>
      <c r="BN35" s="74">
        <v>13.9725</v>
      </c>
      <c r="BO35" s="74">
        <v>15.835500000000003</v>
      </c>
      <c r="BP35" s="74">
        <v>13.413600000000001</v>
      </c>
      <c r="BQ35" s="74">
        <v>10.805400000000002</v>
      </c>
      <c r="BR35" s="74">
        <v>10.619100000000001</v>
      </c>
      <c r="BS35" s="74">
        <v>18.443700000000003</v>
      </c>
      <c r="BT35" s="74">
        <v>5.0301000000000009</v>
      </c>
      <c r="BU35" s="74">
        <v>19.561499999999999</v>
      </c>
      <c r="BV35" s="74">
        <v>2.0493000000000001</v>
      </c>
      <c r="BW35" s="74">
        <v>15.649200000000002</v>
      </c>
      <c r="BX35" s="74">
        <v>7.6383000000000001</v>
      </c>
      <c r="BY35" s="74">
        <v>11.7369</v>
      </c>
      <c r="BZ35" s="74">
        <v>5.7753000000000005</v>
      </c>
      <c r="CA35" s="74">
        <v>5.5890000000000004</v>
      </c>
      <c r="CB35" s="74">
        <v>5.9616000000000007</v>
      </c>
      <c r="CC35" s="74">
        <v>2.6082000000000001</v>
      </c>
      <c r="CD35" s="74">
        <v>4.8438000000000008</v>
      </c>
      <c r="CE35" s="74">
        <v>4.2849000000000004</v>
      </c>
      <c r="CF35" s="74">
        <v>5.7753000000000005</v>
      </c>
      <c r="CG35" s="74">
        <v>3.5397000000000007</v>
      </c>
      <c r="CH35" s="74">
        <v>1.3041</v>
      </c>
      <c r="CI35" s="74">
        <v>5.9616000000000007</v>
      </c>
      <c r="CJ35" s="74">
        <v>5.2164000000000001</v>
      </c>
      <c r="CK35" s="74">
        <v>12.6684</v>
      </c>
      <c r="CL35" s="74">
        <v>9.6876000000000015</v>
      </c>
      <c r="CM35" s="74">
        <v>7.8246000000000011</v>
      </c>
      <c r="CN35" s="74">
        <v>2.7945000000000002</v>
      </c>
      <c r="CO35" s="74">
        <v>2.6082000000000001</v>
      </c>
      <c r="CP35" s="74">
        <v>13.9725</v>
      </c>
      <c r="CQ35" s="74">
        <v>4.8438000000000008</v>
      </c>
      <c r="CR35" s="74">
        <v>1.4904000000000002</v>
      </c>
      <c r="CS35" s="74">
        <v>9.6876000000000015</v>
      </c>
      <c r="CT35" s="74">
        <v>5.0301000000000009</v>
      </c>
      <c r="CU35" s="74">
        <v>9.1287000000000003</v>
      </c>
      <c r="CV35" s="74">
        <v>1.8630000000000002</v>
      </c>
      <c r="CW35" s="74">
        <v>9.5013000000000005</v>
      </c>
      <c r="CX35" s="74">
        <v>0</v>
      </c>
      <c r="CY35" s="74">
        <v>5.7753000000000005</v>
      </c>
      <c r="CZ35" s="74">
        <v>3.5397000000000007</v>
      </c>
      <c r="DA35" s="74">
        <v>4.2849000000000004</v>
      </c>
      <c r="DB35" s="74">
        <v>1.6767000000000001</v>
      </c>
      <c r="DC35" s="74">
        <v>3.7260000000000004</v>
      </c>
      <c r="DD35" s="74">
        <v>1.4904000000000002</v>
      </c>
      <c r="DE35" s="74">
        <v>2.4219000000000004</v>
      </c>
      <c r="DF35" s="74">
        <v>1.8630000000000004E-2</v>
      </c>
      <c r="DG35" s="74">
        <v>0.55890000000000006</v>
      </c>
      <c r="DH35" s="74">
        <v>6.3342000000000001</v>
      </c>
      <c r="DI35" s="74">
        <v>0.37260000000000004</v>
      </c>
      <c r="DJ35" s="74">
        <v>4.2849000000000004</v>
      </c>
      <c r="DK35" s="74">
        <v>4.4712000000000005</v>
      </c>
      <c r="DL35" s="74">
        <v>1.3041</v>
      </c>
      <c r="DM35" s="74">
        <v>0.74520000000000008</v>
      </c>
      <c r="DN35" s="74">
        <v>2.7945000000000002</v>
      </c>
      <c r="DO35" s="74">
        <v>4.8438000000000008</v>
      </c>
      <c r="DP35" s="74">
        <v>0</v>
      </c>
      <c r="DQ35" s="74">
        <v>1.8630000000000002</v>
      </c>
      <c r="DR35" s="74">
        <v>1.8630000000000002</v>
      </c>
      <c r="DS35" s="74">
        <v>0</v>
      </c>
      <c r="DT35" s="74">
        <v>1.3041</v>
      </c>
      <c r="DU35" s="74">
        <v>2.2356000000000003</v>
      </c>
      <c r="DV35" s="74">
        <v>1.4904000000000002</v>
      </c>
      <c r="DW35" s="74">
        <v>1.4904000000000002</v>
      </c>
      <c r="DX35" s="74">
        <v>2.2356000000000003</v>
      </c>
      <c r="DY35" s="74">
        <v>2.9808000000000003</v>
      </c>
      <c r="DZ35" s="74">
        <v>2.2356000000000003</v>
      </c>
      <c r="EA35" s="74">
        <v>0.93150000000000011</v>
      </c>
      <c r="EB35" s="74">
        <v>0</v>
      </c>
      <c r="EC35" s="74">
        <v>0</v>
      </c>
      <c r="ED35" s="74">
        <v>1.3041</v>
      </c>
      <c r="EE35" s="74">
        <v>0.93150000000000011</v>
      </c>
      <c r="EF35" s="74">
        <v>4.4712000000000005</v>
      </c>
      <c r="EG35" s="74">
        <v>6.7068000000000003</v>
      </c>
      <c r="EH35" s="75">
        <f t="shared" si="0"/>
        <v>582.35606999999993</v>
      </c>
      <c r="EI35" s="75">
        <f t="shared" si="1"/>
        <v>6.2176000000000009</v>
      </c>
      <c r="EJ35" s="75">
        <f t="shared" si="2"/>
        <v>630.39934000000005</v>
      </c>
      <c r="EK35" s="75">
        <f t="shared" si="3"/>
        <v>1218.9730099999999</v>
      </c>
      <c r="EL35" s="75">
        <v>0</v>
      </c>
      <c r="EM35" s="75">
        <f t="shared" si="4"/>
        <v>1218.9730099999999</v>
      </c>
    </row>
    <row r="36" spans="1:143" x14ac:dyDescent="0.25">
      <c r="A36" s="49" t="s">
        <v>29</v>
      </c>
      <c r="B36" s="74">
        <v>24.227280000000004</v>
      </c>
      <c r="C36" s="74">
        <v>0</v>
      </c>
      <c r="D36" s="74">
        <v>7.8660000000000005</v>
      </c>
      <c r="E36" s="74">
        <v>22.182120000000001</v>
      </c>
      <c r="F36" s="74">
        <v>0</v>
      </c>
      <c r="G36" s="74">
        <v>0</v>
      </c>
      <c r="H36" s="74">
        <v>76.300200000000004</v>
      </c>
      <c r="I36" s="74">
        <v>66.861000000000004</v>
      </c>
      <c r="J36" s="74">
        <v>28.474920000000004</v>
      </c>
      <c r="K36" s="74">
        <v>0</v>
      </c>
      <c r="L36" s="74">
        <v>0</v>
      </c>
      <c r="M36" s="74">
        <v>41.532480000000007</v>
      </c>
      <c r="N36" s="74">
        <v>54.118079999999999</v>
      </c>
      <c r="O36" s="74">
        <v>0</v>
      </c>
      <c r="P36" s="74">
        <v>53.803440000000002</v>
      </c>
      <c r="Q36" s="74">
        <v>7.3940400000000004</v>
      </c>
      <c r="R36" s="74">
        <v>3.6183600000000005</v>
      </c>
      <c r="S36" s="74">
        <v>12.270960000000001</v>
      </c>
      <c r="T36" s="74">
        <v>5.5062000000000006</v>
      </c>
      <c r="U36" s="74">
        <v>7.5513600000000016</v>
      </c>
      <c r="V36" s="74">
        <v>10.855079999999999</v>
      </c>
      <c r="W36" s="74">
        <v>11.484360000000001</v>
      </c>
      <c r="X36" s="74">
        <v>18.091800000000003</v>
      </c>
      <c r="Y36" s="74">
        <v>6.6074400000000004</v>
      </c>
      <c r="Z36" s="74">
        <v>19.822320000000001</v>
      </c>
      <c r="AA36" s="74">
        <v>5.8208400000000013</v>
      </c>
      <c r="AB36" s="74">
        <v>2.8317600000000001</v>
      </c>
      <c r="AC36" s="74">
        <v>1.41588</v>
      </c>
      <c r="AD36" s="74">
        <v>10.697760000000001</v>
      </c>
      <c r="AE36" s="74">
        <v>18.091800000000003</v>
      </c>
      <c r="AF36" s="74">
        <v>3.1463999999999999</v>
      </c>
      <c r="AG36" s="74">
        <v>0.12585600000000002</v>
      </c>
      <c r="AH36" s="74">
        <v>0.38200000000000001</v>
      </c>
      <c r="AI36" s="74">
        <v>57.518000000000001</v>
      </c>
      <c r="AJ36" s="74">
        <v>0.25600000000000001</v>
      </c>
      <c r="AK36" s="74">
        <v>3.3037200000000002</v>
      </c>
      <c r="AL36" s="74">
        <v>1.7305199999999998</v>
      </c>
      <c r="AM36" s="74">
        <v>3.6183600000000005</v>
      </c>
      <c r="AN36" s="74">
        <v>4.40496</v>
      </c>
      <c r="AO36" s="74">
        <v>3.3037200000000002</v>
      </c>
      <c r="AP36" s="74">
        <v>2.8317600000000001</v>
      </c>
      <c r="AQ36" s="74">
        <v>0.48769200000000013</v>
      </c>
      <c r="AR36" s="74">
        <v>20.608920000000001</v>
      </c>
      <c r="AS36" s="74">
        <v>8.1806400000000004</v>
      </c>
      <c r="AT36" s="74">
        <v>16.518599999999999</v>
      </c>
      <c r="AU36" s="74">
        <v>1.2113640000000001</v>
      </c>
      <c r="AV36" s="74">
        <v>1.2585600000000001</v>
      </c>
      <c r="AW36" s="74">
        <v>0.84952800000000006</v>
      </c>
      <c r="AX36" s="74">
        <v>0.15732000000000002</v>
      </c>
      <c r="AY36" s="74">
        <v>9.4392000000000004E-2</v>
      </c>
      <c r="AZ36" s="74">
        <v>7.7086800000000011</v>
      </c>
      <c r="BA36" s="74">
        <v>2.8317600000000001</v>
      </c>
      <c r="BB36" s="74">
        <v>2.20248</v>
      </c>
      <c r="BC36" s="74">
        <v>0.62928000000000006</v>
      </c>
      <c r="BD36" s="74">
        <v>0</v>
      </c>
      <c r="BE36" s="74">
        <v>1.10124</v>
      </c>
      <c r="BF36" s="74">
        <v>11.012400000000001</v>
      </c>
      <c r="BG36" s="74">
        <v>1.10124</v>
      </c>
      <c r="BH36" s="74">
        <v>5.5062000000000006</v>
      </c>
      <c r="BI36" s="74">
        <v>13.686840000000002</v>
      </c>
      <c r="BJ36" s="74">
        <v>7.8660000000000005</v>
      </c>
      <c r="BK36" s="74">
        <v>8.02332</v>
      </c>
      <c r="BL36" s="74">
        <v>5.5062000000000006</v>
      </c>
      <c r="BM36" s="74">
        <v>12.270960000000001</v>
      </c>
      <c r="BN36" s="74">
        <v>11.799000000000001</v>
      </c>
      <c r="BO36" s="74">
        <v>13.372199999999999</v>
      </c>
      <c r="BP36" s="74">
        <v>11.32704</v>
      </c>
      <c r="BQ36" s="74">
        <v>9.1245600000000007</v>
      </c>
      <c r="BR36" s="74">
        <v>8.9672400000000021</v>
      </c>
      <c r="BS36" s="74">
        <v>15.574679999999999</v>
      </c>
      <c r="BT36" s="74">
        <v>4.2476399999999996</v>
      </c>
      <c r="BU36" s="74">
        <v>16.518599999999999</v>
      </c>
      <c r="BV36" s="74">
        <v>1.7305199999999998</v>
      </c>
      <c r="BW36" s="74">
        <v>13.214880000000001</v>
      </c>
      <c r="BX36" s="74">
        <v>6.4501200000000001</v>
      </c>
      <c r="BY36" s="74">
        <v>9.9111600000000006</v>
      </c>
      <c r="BZ36" s="74">
        <v>4.8769200000000001</v>
      </c>
      <c r="CA36" s="74">
        <v>4.7196000000000007</v>
      </c>
      <c r="CB36" s="74">
        <v>5.0342400000000005</v>
      </c>
      <c r="CC36" s="74">
        <v>2.20248</v>
      </c>
      <c r="CD36" s="74">
        <v>4.0903200000000002</v>
      </c>
      <c r="CE36" s="74">
        <v>3.6183600000000005</v>
      </c>
      <c r="CF36" s="74">
        <v>4.8769200000000001</v>
      </c>
      <c r="CG36" s="74">
        <v>2.9890800000000004</v>
      </c>
      <c r="CH36" s="74">
        <v>1.10124</v>
      </c>
      <c r="CI36" s="74">
        <v>5.0342400000000005</v>
      </c>
      <c r="CJ36" s="74">
        <v>4.40496</v>
      </c>
      <c r="CK36" s="74">
        <v>10.697760000000001</v>
      </c>
      <c r="CL36" s="74">
        <v>8.1806400000000004</v>
      </c>
      <c r="CM36" s="74">
        <v>6.6074400000000004</v>
      </c>
      <c r="CN36" s="74">
        <v>2.3598000000000003</v>
      </c>
      <c r="CO36" s="74">
        <v>2.20248</v>
      </c>
      <c r="CP36" s="74">
        <v>11.799000000000001</v>
      </c>
      <c r="CQ36" s="74">
        <v>4.0903200000000002</v>
      </c>
      <c r="CR36" s="74">
        <v>1.2585600000000001</v>
      </c>
      <c r="CS36" s="74">
        <v>8.1806400000000004</v>
      </c>
      <c r="CT36" s="74">
        <v>4.2476399999999996</v>
      </c>
      <c r="CU36" s="74">
        <v>7.7086800000000011</v>
      </c>
      <c r="CV36" s="74">
        <v>1.5731999999999999</v>
      </c>
      <c r="CW36" s="74">
        <v>8.02332</v>
      </c>
      <c r="CX36" s="74">
        <v>0</v>
      </c>
      <c r="CY36" s="74">
        <v>4.8769200000000001</v>
      </c>
      <c r="CZ36" s="74">
        <v>2.9890800000000004</v>
      </c>
      <c r="DA36" s="74">
        <v>3.6183600000000005</v>
      </c>
      <c r="DB36" s="74">
        <v>1.41588</v>
      </c>
      <c r="DC36" s="74">
        <v>3.1463999999999999</v>
      </c>
      <c r="DD36" s="74">
        <v>1.2585600000000001</v>
      </c>
      <c r="DE36" s="74">
        <v>2.0451600000000001</v>
      </c>
      <c r="DF36" s="74">
        <v>1.5732000000000003E-2</v>
      </c>
      <c r="DG36" s="74">
        <v>0.4719600000000001</v>
      </c>
      <c r="DH36" s="74">
        <v>5.3488800000000003</v>
      </c>
      <c r="DI36" s="74">
        <v>0.31464000000000003</v>
      </c>
      <c r="DJ36" s="74">
        <v>3.6183600000000005</v>
      </c>
      <c r="DK36" s="74">
        <v>3.7756800000000008</v>
      </c>
      <c r="DL36" s="74">
        <v>1.10124</v>
      </c>
      <c r="DM36" s="74">
        <v>0.62928000000000006</v>
      </c>
      <c r="DN36" s="74">
        <v>2.3598000000000003</v>
      </c>
      <c r="DO36" s="74">
        <v>4.0903200000000002</v>
      </c>
      <c r="DP36" s="74">
        <v>0</v>
      </c>
      <c r="DQ36" s="74">
        <v>1.5731999999999999</v>
      </c>
      <c r="DR36" s="74">
        <v>1.5731999999999999</v>
      </c>
      <c r="DS36" s="74">
        <v>0</v>
      </c>
      <c r="DT36" s="74">
        <v>1.10124</v>
      </c>
      <c r="DU36" s="74">
        <v>1.8878400000000004</v>
      </c>
      <c r="DV36" s="74">
        <v>1.2585600000000001</v>
      </c>
      <c r="DW36" s="74">
        <v>1.2585600000000001</v>
      </c>
      <c r="DX36" s="74">
        <v>1.8878400000000004</v>
      </c>
      <c r="DY36" s="74">
        <v>2.5171200000000002</v>
      </c>
      <c r="DZ36" s="74">
        <v>1.8878400000000004</v>
      </c>
      <c r="EA36" s="74">
        <v>0.78659999999999997</v>
      </c>
      <c r="EB36" s="74">
        <v>0</v>
      </c>
      <c r="EC36" s="74">
        <v>0</v>
      </c>
      <c r="ED36" s="74">
        <v>1.10124</v>
      </c>
      <c r="EE36" s="74">
        <v>0.78659999999999997</v>
      </c>
      <c r="EF36" s="74">
        <v>3.7756800000000008</v>
      </c>
      <c r="EG36" s="74">
        <v>5.6635200000000001</v>
      </c>
      <c r="EH36" s="75">
        <f t="shared" si="0"/>
        <v>499.41414800000007</v>
      </c>
      <c r="EI36" s="75">
        <f t="shared" si="1"/>
        <v>5.2902400000000007</v>
      </c>
      <c r="EJ36" s="75">
        <f t="shared" si="2"/>
        <v>532.40677599999981</v>
      </c>
      <c r="EK36" s="75">
        <f t="shared" si="3"/>
        <v>1037.1111639999999</v>
      </c>
      <c r="EL36" s="75">
        <v>0</v>
      </c>
      <c r="EM36" s="75">
        <f t="shared" si="4"/>
        <v>1037.1111639999999</v>
      </c>
    </row>
    <row r="37" spans="1:143" ht="138" x14ac:dyDescent="0.25">
      <c r="A37" s="66" t="s">
        <v>59</v>
      </c>
      <c r="B37" s="67">
        <f>SUM(B13:B36)</f>
        <v>692.18316000000016</v>
      </c>
      <c r="C37" s="67">
        <f t="shared" ref="C37:EF37" si="5">SUM(C13:C36)</f>
        <v>0</v>
      </c>
      <c r="D37" s="67">
        <f t="shared" si="5"/>
        <v>227.25908999999996</v>
      </c>
      <c r="E37" s="67">
        <f t="shared" si="5"/>
        <v>659.89944000000003</v>
      </c>
      <c r="F37" s="67">
        <f t="shared" si="5"/>
        <v>0</v>
      </c>
      <c r="G37" s="67">
        <f t="shared" si="5"/>
        <v>0</v>
      </c>
      <c r="H37" s="67">
        <f t="shared" si="5"/>
        <v>2216.3158800000001</v>
      </c>
      <c r="I37" s="67">
        <f t="shared" si="5"/>
        <v>2051.13609</v>
      </c>
      <c r="J37" s="67">
        <f t="shared" si="5"/>
        <v>926.37054000000001</v>
      </c>
      <c r="K37" s="67">
        <f t="shared" si="5"/>
        <v>0</v>
      </c>
      <c r="L37" s="67">
        <f t="shared" si="5"/>
        <v>0</v>
      </c>
      <c r="M37" s="67">
        <f t="shared" si="5"/>
        <v>1256.9391900000001</v>
      </c>
      <c r="N37" s="67">
        <f t="shared" si="5"/>
        <v>1576.85355</v>
      </c>
      <c r="O37" s="67">
        <f t="shared" si="5"/>
        <v>0</v>
      </c>
      <c r="P37" s="67">
        <f t="shared" si="5"/>
        <v>1540.5995700000001</v>
      </c>
      <c r="Q37" s="67">
        <f>SUM(Q13:Q36)</f>
        <v>242.42598000000001</v>
      </c>
      <c r="R37" s="67">
        <f t="shared" ref="R37:AB37" si="6">SUM(R13:R36)</f>
        <v>113.47739999999999</v>
      </c>
      <c r="S37" s="67">
        <f t="shared" si="6"/>
        <v>356.99841000000004</v>
      </c>
      <c r="T37" s="67">
        <f t="shared" si="6"/>
        <v>160.81002000000004</v>
      </c>
      <c r="U37" s="67">
        <f t="shared" si="6"/>
        <v>227.91734999999994</v>
      </c>
      <c r="V37" s="67">
        <f t="shared" si="6"/>
        <v>299.52279000000004</v>
      </c>
      <c r="W37" s="67">
        <f t="shared" si="6"/>
        <v>326.22371999999996</v>
      </c>
      <c r="X37" s="67">
        <f t="shared" si="6"/>
        <v>533.33757000000003</v>
      </c>
      <c r="Y37" s="67">
        <f t="shared" si="6"/>
        <v>206.93375999999992</v>
      </c>
      <c r="Z37" s="67">
        <f t="shared" si="6"/>
        <v>586.87812000000008</v>
      </c>
      <c r="AA37" s="67">
        <f t="shared" si="6"/>
        <v>168.93891000000002</v>
      </c>
      <c r="AB37" s="67">
        <f t="shared" si="6"/>
        <v>101.69910000000002</v>
      </c>
      <c r="AC37" s="67">
        <f t="shared" si="5"/>
        <v>44.817570000000003</v>
      </c>
      <c r="AD37" s="67">
        <f t="shared" si="5"/>
        <v>305.19045000000006</v>
      </c>
      <c r="AE37" s="67">
        <f t="shared" si="5"/>
        <v>539.9098200000002</v>
      </c>
      <c r="AF37" s="67">
        <f t="shared" si="5"/>
        <v>100.80692999999998</v>
      </c>
      <c r="AG37" s="67">
        <f t="shared" si="5"/>
        <v>3.7647090000000007</v>
      </c>
      <c r="AH37" s="67">
        <f t="shared" si="5"/>
        <v>8.8279999999999976</v>
      </c>
      <c r="AI37" s="67">
        <f t="shared" si="5"/>
        <v>1540.8340000000001</v>
      </c>
      <c r="AJ37" s="67">
        <f t="shared" si="5"/>
        <v>5.6700000000000017</v>
      </c>
      <c r="AK37" s="67">
        <f t="shared" si="5"/>
        <v>98.002079999999992</v>
      </c>
      <c r="AL37" s="67">
        <f t="shared" si="5"/>
        <v>52.586279999999995</v>
      </c>
      <c r="AM37" s="67">
        <f t="shared" si="5"/>
        <v>107.08523999999997</v>
      </c>
      <c r="AN37" s="67">
        <f>SUM(AN13:AN36)</f>
        <v>132.42203999999998</v>
      </c>
      <c r="AO37" s="67">
        <f t="shared" ref="AO37:AY37" si="7">SUM(AO13:AO36)</f>
        <v>96.867719999999977</v>
      </c>
      <c r="AP37" s="67">
        <f t="shared" si="7"/>
        <v>79.659810000000007</v>
      </c>
      <c r="AQ37" s="67">
        <f t="shared" si="7"/>
        <v>12.998564999999999</v>
      </c>
      <c r="AR37" s="67">
        <f t="shared" si="7"/>
        <v>595.43343000000016</v>
      </c>
      <c r="AS37" s="67">
        <f t="shared" si="7"/>
        <v>270.80568</v>
      </c>
      <c r="AT37" s="67">
        <f t="shared" si="7"/>
        <v>478.90071</v>
      </c>
      <c r="AU37" s="67">
        <f t="shared" si="7"/>
        <v>39.019707000000011</v>
      </c>
      <c r="AV37" s="67">
        <f t="shared" si="7"/>
        <v>41.116824000000001</v>
      </c>
      <c r="AW37" s="67">
        <f t="shared" si="7"/>
        <v>27.875448000000002</v>
      </c>
      <c r="AX37" s="67">
        <f t="shared" si="7"/>
        <v>6.3871920000000015</v>
      </c>
      <c r="AY37" s="67">
        <f t="shared" si="7"/>
        <v>4.0807980000000006</v>
      </c>
      <c r="AZ37" s="67">
        <f t="shared" si="5"/>
        <v>207.37673999999998</v>
      </c>
      <c r="BA37" s="67">
        <f t="shared" si="5"/>
        <v>85.691790000000012</v>
      </c>
      <c r="BB37" s="67">
        <f t="shared" si="5"/>
        <v>64.896570000000011</v>
      </c>
      <c r="BC37" s="67">
        <f t="shared" si="5"/>
        <v>20.615130000000001</v>
      </c>
      <c r="BD37" s="67">
        <f t="shared" si="5"/>
        <v>0</v>
      </c>
      <c r="BE37" s="67">
        <f t="shared" si="5"/>
        <v>33.105509999999995</v>
      </c>
      <c r="BF37" s="67">
        <f t="shared" si="5"/>
        <v>344.25342000000001</v>
      </c>
      <c r="BG37" s="67">
        <f t="shared" si="5"/>
        <v>30.656700000000004</v>
      </c>
      <c r="BH37" s="67">
        <f t="shared" si="5"/>
        <v>99.949950000000015</v>
      </c>
      <c r="BI37" s="67">
        <f t="shared" si="5"/>
        <v>260.91936000000004</v>
      </c>
      <c r="BJ37" s="67">
        <f t="shared" si="5"/>
        <v>151.88625000000002</v>
      </c>
      <c r="BK37" s="67">
        <f>SUM(BK13:BK36)</f>
        <v>142.09515000000005</v>
      </c>
      <c r="BL37" s="67">
        <f t="shared" ref="BL37:BV37" si="8">SUM(BL13:BL36)</f>
        <v>91.289070000000009</v>
      </c>
      <c r="BM37" s="67">
        <f t="shared" si="8"/>
        <v>258.14556000000005</v>
      </c>
      <c r="BN37" s="67">
        <f t="shared" si="8"/>
        <v>244.88100000000003</v>
      </c>
      <c r="BO37" s="67">
        <f t="shared" si="8"/>
        <v>319.32234000000005</v>
      </c>
      <c r="BP37" s="67">
        <f t="shared" si="8"/>
        <v>222.59538000000003</v>
      </c>
      <c r="BQ37" s="67">
        <f t="shared" si="8"/>
        <v>166.71987000000001</v>
      </c>
      <c r="BR37" s="67">
        <f t="shared" si="8"/>
        <v>159.90957</v>
      </c>
      <c r="BS37" s="67">
        <f t="shared" si="8"/>
        <v>291.29039999999992</v>
      </c>
      <c r="BT37" s="67">
        <f t="shared" si="8"/>
        <v>64.751670000000018</v>
      </c>
      <c r="BU37" s="67">
        <f t="shared" si="8"/>
        <v>277.21647000000002</v>
      </c>
      <c r="BV37" s="67">
        <f t="shared" si="8"/>
        <v>29.592720000000003</v>
      </c>
      <c r="BW37" s="67">
        <f t="shared" si="5"/>
        <v>272.01663000000002</v>
      </c>
      <c r="BX37" s="67">
        <f t="shared" si="5"/>
        <v>140.03757000000002</v>
      </c>
      <c r="BY37" s="67">
        <f t="shared" si="5"/>
        <v>239.17815000000002</v>
      </c>
      <c r="BZ37" s="67">
        <f t="shared" si="5"/>
        <v>107.04591000000002</v>
      </c>
      <c r="CA37" s="67">
        <f t="shared" si="5"/>
        <v>97.606710000000021</v>
      </c>
      <c r="CB37" s="67">
        <f t="shared" si="5"/>
        <v>91.042740000000009</v>
      </c>
      <c r="CC37" s="67">
        <f t="shared" si="5"/>
        <v>41.722920000000009</v>
      </c>
      <c r="CD37" s="67">
        <f t="shared" si="5"/>
        <v>78.306030000000007</v>
      </c>
      <c r="CE37" s="67">
        <f t="shared" si="5"/>
        <v>73.162080000000003</v>
      </c>
      <c r="CF37" s="67">
        <f t="shared" si="5"/>
        <v>99.519390000000016</v>
      </c>
      <c r="CG37" s="67">
        <f t="shared" si="5"/>
        <v>68.013990000000007</v>
      </c>
      <c r="CH37" s="67">
        <f>SUM(CH13:CH36)</f>
        <v>22.175909999999998</v>
      </c>
      <c r="CI37" s="67">
        <f t="shared" ref="CI37:CS37" si="9">SUM(CI13:CI36)</f>
        <v>91.816919999999996</v>
      </c>
      <c r="CJ37" s="67">
        <f t="shared" si="9"/>
        <v>84.940380000000019</v>
      </c>
      <c r="CK37" s="67">
        <f t="shared" si="9"/>
        <v>212.13567</v>
      </c>
      <c r="CL37" s="67">
        <f t="shared" si="9"/>
        <v>186.41178000000002</v>
      </c>
      <c r="CM37" s="67">
        <f t="shared" si="9"/>
        <v>141.17607000000001</v>
      </c>
      <c r="CN37" s="67">
        <f t="shared" si="9"/>
        <v>46.444590000000005</v>
      </c>
      <c r="CO37" s="67">
        <f t="shared" si="9"/>
        <v>51.157980000000016</v>
      </c>
      <c r="CP37" s="67">
        <f t="shared" si="9"/>
        <v>243.74664000000001</v>
      </c>
      <c r="CQ37" s="67">
        <f t="shared" si="9"/>
        <v>86.606730000000013</v>
      </c>
      <c r="CR37" s="67">
        <f t="shared" si="9"/>
        <v>27.851850000000002</v>
      </c>
      <c r="CS37" s="67">
        <f t="shared" si="9"/>
        <v>148.54527000000004</v>
      </c>
      <c r="CT37" s="67">
        <f t="shared" si="5"/>
        <v>98.314650000000029</v>
      </c>
      <c r="CU37" s="67">
        <f t="shared" si="5"/>
        <v>157.13990999999999</v>
      </c>
      <c r="CV37" s="67">
        <f t="shared" si="5"/>
        <v>32.037390000000002</v>
      </c>
      <c r="CW37" s="67">
        <f t="shared" si="5"/>
        <v>165.44889000000001</v>
      </c>
      <c r="CX37" s="67">
        <f t="shared" si="5"/>
        <v>0</v>
      </c>
      <c r="CY37" s="67">
        <f t="shared" si="5"/>
        <v>98.565120000000007</v>
      </c>
      <c r="CZ37" s="67">
        <f t="shared" si="5"/>
        <v>70.462800000000001</v>
      </c>
      <c r="DA37" s="67">
        <f t="shared" si="5"/>
        <v>91.077930000000009</v>
      </c>
      <c r="DB37" s="67">
        <f t="shared" si="5"/>
        <v>32.393430000000002</v>
      </c>
      <c r="DC37" s="67">
        <f t="shared" si="5"/>
        <v>72.555569999999989</v>
      </c>
      <c r="DD37" s="67">
        <f t="shared" si="5"/>
        <v>25.403040000000001</v>
      </c>
      <c r="DE37" s="67">
        <f>SUM(DE13:DE36)</f>
        <v>39.630150000000008</v>
      </c>
      <c r="DF37" s="67">
        <f t="shared" ref="DF37:DP37" si="10">SUM(DF13:DF36)</f>
        <v>1.1888010000000004</v>
      </c>
      <c r="DG37" s="67">
        <f t="shared" si="10"/>
        <v>91.986660000000001</v>
      </c>
      <c r="DH37" s="67">
        <f t="shared" si="10"/>
        <v>186.42834000000008</v>
      </c>
      <c r="DI37" s="67">
        <f t="shared" si="10"/>
        <v>26.224829999999994</v>
      </c>
      <c r="DJ37" s="67">
        <f t="shared" si="10"/>
        <v>156.06144</v>
      </c>
      <c r="DK37" s="67">
        <f t="shared" si="10"/>
        <v>258.37533000000002</v>
      </c>
      <c r="DL37" s="67">
        <f t="shared" si="10"/>
        <v>95.460120000000018</v>
      </c>
      <c r="DM37" s="67">
        <f t="shared" si="10"/>
        <v>46.417679999999997</v>
      </c>
      <c r="DN37" s="67">
        <f t="shared" si="10"/>
        <v>122.35770000000004</v>
      </c>
      <c r="DO37" s="67">
        <f t="shared" si="10"/>
        <v>242.01612000000006</v>
      </c>
      <c r="DP37" s="67">
        <f t="shared" si="10"/>
        <v>0</v>
      </c>
      <c r="DQ37" s="67">
        <f t="shared" si="5"/>
        <v>212.94297</v>
      </c>
      <c r="DR37" s="67">
        <f t="shared" si="5"/>
        <v>284.73264</v>
      </c>
      <c r="DS37" s="67">
        <f t="shared" si="5"/>
        <v>0</v>
      </c>
      <c r="DT37" s="67">
        <f t="shared" si="5"/>
        <v>91.336680000000001</v>
      </c>
      <c r="DU37" s="67">
        <f t="shared" si="5"/>
        <v>125.92845000000001</v>
      </c>
      <c r="DV37" s="67">
        <f t="shared" si="5"/>
        <v>79.510769999999994</v>
      </c>
      <c r="DW37" s="67">
        <f t="shared" si="5"/>
        <v>58.011750000000013</v>
      </c>
      <c r="DX37" s="67">
        <f t="shared" si="5"/>
        <v>132.55452000000002</v>
      </c>
      <c r="DY37" s="67">
        <f t="shared" si="5"/>
        <v>139.01705999999999</v>
      </c>
      <c r="DZ37" s="67">
        <f t="shared" si="5"/>
        <v>87.107669999999999</v>
      </c>
      <c r="EA37" s="67">
        <f>SUM(EA13:EA36)</f>
        <v>107.1018</v>
      </c>
      <c r="EB37" s="67">
        <f t="shared" ref="EB37:EG37" si="11">SUM(EB13:EB36)</f>
        <v>4.8976199999999999</v>
      </c>
      <c r="EC37" s="67">
        <f t="shared" si="11"/>
        <v>7.3464300000000016</v>
      </c>
      <c r="ED37" s="67">
        <f t="shared" si="11"/>
        <v>127.29465</v>
      </c>
      <c r="EE37" s="67">
        <f t="shared" si="11"/>
        <v>89.960129999999992</v>
      </c>
      <c r="EF37" s="67">
        <f t="shared" si="5"/>
        <v>79.792289999999994</v>
      </c>
      <c r="EG37" s="67">
        <f t="shared" si="11"/>
        <v>181.953</v>
      </c>
      <c r="EH37" s="68">
        <f t="shared" ref="EH37:EM37" si="12">SUM(EH13:EH36)</f>
        <v>13122.998394999999</v>
      </c>
      <c r="EI37" s="68">
        <f t="shared" si="12"/>
        <v>156.25836000000004</v>
      </c>
      <c r="EJ37" s="68">
        <f t="shared" si="12"/>
        <v>15923.382749</v>
      </c>
      <c r="EK37" s="68">
        <f t="shared" si="12"/>
        <v>29202.639504000006</v>
      </c>
      <c r="EL37" s="68">
        <f t="shared" si="12"/>
        <v>0</v>
      </c>
      <c r="EM37" s="68">
        <f t="shared" si="12"/>
        <v>29202.639504000006</v>
      </c>
    </row>
    <row r="40" spans="1:143" ht="20.399999999999999" x14ac:dyDescent="0.35">
      <c r="A40" s="238" t="s">
        <v>1151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</sheetData>
  <mergeCells count="147">
    <mergeCell ref="Q3:Q9"/>
    <mergeCell ref="R3:R9"/>
    <mergeCell ref="AV3:AV9"/>
    <mergeCell ref="AW3:AW9"/>
    <mergeCell ref="S3:S9"/>
    <mergeCell ref="T3:T9"/>
    <mergeCell ref="U3:U9"/>
    <mergeCell ref="V3:V9"/>
    <mergeCell ref="W3:W9"/>
    <mergeCell ref="X3:X9"/>
    <mergeCell ref="A40:T40"/>
    <mergeCell ref="BZ3:BZ9"/>
    <mergeCell ref="CA3:CA9"/>
    <mergeCell ref="AX3:AX9"/>
    <mergeCell ref="BX3:BX9"/>
    <mergeCell ref="BY3:BY9"/>
    <mergeCell ref="BS3:BS9"/>
    <mergeCell ref="BT3:BT9"/>
    <mergeCell ref="BU3:BU9"/>
    <mergeCell ref="BV3:BV9"/>
    <mergeCell ref="BP3:BP9"/>
    <mergeCell ref="BQ3:BQ9"/>
    <mergeCell ref="BR3:BR9"/>
    <mergeCell ref="AP3:AP9"/>
    <mergeCell ref="M3:M9"/>
    <mergeCell ref="N3:N9"/>
    <mergeCell ref="O3:O9"/>
    <mergeCell ref="P3:P9"/>
    <mergeCell ref="CD3:CD9"/>
    <mergeCell ref="CE3:CE9"/>
    <mergeCell ref="CF3:CF9"/>
    <mergeCell ref="CG3:CG9"/>
    <mergeCell ref="CH3:CH9"/>
    <mergeCell ref="CI3:CI9"/>
    <mergeCell ref="DN3:DN9"/>
    <mergeCell ref="Y3:Y9"/>
    <mergeCell ref="Z3:Z9"/>
    <mergeCell ref="AA3:AA9"/>
    <mergeCell ref="AB3:AB9"/>
    <mergeCell ref="CB3:CB9"/>
    <mergeCell ref="CC3:CC9"/>
    <mergeCell ref="CP3:CP9"/>
    <mergeCell ref="CQ3:CQ9"/>
    <mergeCell ref="CR3:CR9"/>
    <mergeCell ref="CS3:CS9"/>
    <mergeCell ref="CT3:CT9"/>
    <mergeCell ref="CJ3:CJ9"/>
    <mergeCell ref="CK3:CK9"/>
    <mergeCell ref="CL3:CL9"/>
    <mergeCell ref="CM3:CM9"/>
    <mergeCell ref="CN3:CN9"/>
    <mergeCell ref="CO3:CO9"/>
    <mergeCell ref="AE3:AE9"/>
    <mergeCell ref="AF3:AF9"/>
    <mergeCell ref="AG3:AG9"/>
    <mergeCell ref="AH3:AH9"/>
    <mergeCell ref="AI3:AI9"/>
    <mergeCell ref="BM3:BM9"/>
    <mergeCell ref="BN3:BN9"/>
    <mergeCell ref="BO3:BO9"/>
    <mergeCell ref="BG3:BG9"/>
    <mergeCell ref="BH3:BH9"/>
    <mergeCell ref="BI3:BI9"/>
    <mergeCell ref="BJ3:BJ9"/>
    <mergeCell ref="BK3:BK9"/>
    <mergeCell ref="AJ3:AJ9"/>
    <mergeCell ref="AK3:AK9"/>
    <mergeCell ref="AL3:AL9"/>
    <mergeCell ref="AM3:AM9"/>
    <mergeCell ref="AN3:AN9"/>
    <mergeCell ref="AQ3:AQ9"/>
    <mergeCell ref="AR3:AR9"/>
    <mergeCell ref="AS3:AS9"/>
    <mergeCell ref="AT3:AT9"/>
    <mergeCell ref="AU3:AU9"/>
    <mergeCell ref="EK3:EK9"/>
    <mergeCell ref="EL3:EL9"/>
    <mergeCell ref="EM3:EM9"/>
    <mergeCell ref="EH5:EH9"/>
    <mergeCell ref="EI5:EI9"/>
    <mergeCell ref="EJ5:EJ9"/>
    <mergeCell ref="EF3:EF9"/>
    <mergeCell ref="C2:EM2"/>
    <mergeCell ref="DZ3:DZ9"/>
    <mergeCell ref="EA3:EA9"/>
    <mergeCell ref="EB3:EB9"/>
    <mergeCell ref="EC3:EC9"/>
    <mergeCell ref="ED3:ED9"/>
    <mergeCell ref="EE3:EE9"/>
    <mergeCell ref="DT3:DT9"/>
    <mergeCell ref="DU3:DU9"/>
    <mergeCell ref="DV3:DV9"/>
    <mergeCell ref="DW3:DW9"/>
    <mergeCell ref="DX3:DX9"/>
    <mergeCell ref="DY3:DY9"/>
    <mergeCell ref="AZ3:AZ9"/>
    <mergeCell ref="DP3:DP9"/>
    <mergeCell ref="DQ3:DQ9"/>
    <mergeCell ref="AD3:AD9"/>
    <mergeCell ref="DR3:DR9"/>
    <mergeCell ref="DS3:DS9"/>
    <mergeCell ref="CU3:CU9"/>
    <mergeCell ref="CV3:CV9"/>
    <mergeCell ref="CW3:CW9"/>
    <mergeCell ref="CX3:CX9"/>
    <mergeCell ref="EH3:EJ4"/>
    <mergeCell ref="DE3:DE9"/>
    <mergeCell ref="DF3:DF9"/>
    <mergeCell ref="DG3:DG9"/>
    <mergeCell ref="DH3:DH9"/>
    <mergeCell ref="DI3:DI9"/>
    <mergeCell ref="DJ3:DJ9"/>
    <mergeCell ref="CY3:CY9"/>
    <mergeCell ref="CZ3:CZ9"/>
    <mergeCell ref="DA3:DA9"/>
    <mergeCell ref="DB3:DB9"/>
    <mergeCell ref="DC3:DC9"/>
    <mergeCell ref="DD3:DD9"/>
    <mergeCell ref="DK3:DK9"/>
    <mergeCell ref="DL3:DL9"/>
    <mergeCell ref="DM3:DM9"/>
    <mergeCell ref="EG3:EG9"/>
    <mergeCell ref="DO3:DO9"/>
    <mergeCell ref="A2:B2"/>
    <mergeCell ref="A3:A9"/>
    <mergeCell ref="B3:B9"/>
    <mergeCell ref="C3:C9"/>
    <mergeCell ref="D3:D9"/>
    <mergeCell ref="E3:E9"/>
    <mergeCell ref="F3:F9"/>
    <mergeCell ref="AC3:AC9"/>
    <mergeCell ref="BW3:BW9"/>
    <mergeCell ref="BA3:BA9"/>
    <mergeCell ref="BB3:BB9"/>
    <mergeCell ref="BC3:BC9"/>
    <mergeCell ref="BD3:BD9"/>
    <mergeCell ref="BE3:BE9"/>
    <mergeCell ref="BF3:BF9"/>
    <mergeCell ref="BL3:BL9"/>
    <mergeCell ref="AY3:AY9"/>
    <mergeCell ref="G3:G9"/>
    <mergeCell ref="H3:H9"/>
    <mergeCell ref="I3:I9"/>
    <mergeCell ref="J3:J9"/>
    <mergeCell ref="K3:K9"/>
    <mergeCell ref="L3:L9"/>
    <mergeCell ref="AO3:AO9"/>
  </mergeCells>
  <conditionalFormatting sqref="B10:EG10">
    <cfRule type="duplicateValues" dxfId="8" priority="1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39"/>
  <sheetViews>
    <sheetView view="pageBreakPreview" topLeftCell="A25" zoomScale="60" zoomScaleNormal="82" workbookViewId="0">
      <selection activeCell="B44" sqref="B44"/>
    </sheetView>
  </sheetViews>
  <sheetFormatPr defaultColWidth="9.21875" defaultRowHeight="14.4" x14ac:dyDescent="0.3"/>
  <cols>
    <col min="1" max="1" width="19.21875" style="1" customWidth="1"/>
    <col min="2" max="40" width="12.21875" style="1" customWidth="1"/>
    <col min="41" max="47" width="12.21875" style="2" customWidth="1"/>
    <col min="48" max="16384" width="9.21875" style="1"/>
  </cols>
  <sheetData>
    <row r="1" spans="1:47" x14ac:dyDescent="0.3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 t="s">
        <v>1172</v>
      </c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</row>
    <row r="2" spans="1:47" ht="15" customHeight="1" x14ac:dyDescent="0.3">
      <c r="A2" s="289" t="s">
        <v>1075</v>
      </c>
      <c r="B2" s="290"/>
      <c r="C2" s="292" t="s">
        <v>1158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</row>
    <row r="3" spans="1:47" s="117" customFormat="1" ht="15" customHeight="1" x14ac:dyDescent="0.3">
      <c r="A3" s="291" t="s">
        <v>0</v>
      </c>
      <c r="B3" s="283" t="s">
        <v>599</v>
      </c>
      <c r="C3" s="283" t="s">
        <v>600</v>
      </c>
      <c r="D3" s="283" t="s">
        <v>601</v>
      </c>
      <c r="E3" s="283" t="s">
        <v>602</v>
      </c>
      <c r="F3" s="283" t="s">
        <v>603</v>
      </c>
      <c r="G3" s="283" t="s">
        <v>604</v>
      </c>
      <c r="H3" s="283" t="s">
        <v>605</v>
      </c>
      <c r="I3" s="283" t="s">
        <v>606</v>
      </c>
      <c r="J3" s="283" t="s">
        <v>607</v>
      </c>
      <c r="K3" s="283" t="s">
        <v>608</v>
      </c>
      <c r="L3" s="283" t="s">
        <v>609</v>
      </c>
      <c r="M3" s="283" t="s">
        <v>610</v>
      </c>
      <c r="N3" s="283" t="s">
        <v>611</v>
      </c>
      <c r="O3" s="283" t="s">
        <v>612</v>
      </c>
      <c r="P3" s="283" t="s">
        <v>613</v>
      </c>
      <c r="Q3" s="283" t="s">
        <v>614</v>
      </c>
      <c r="R3" s="283" t="s">
        <v>615</v>
      </c>
      <c r="S3" s="283" t="s">
        <v>616</v>
      </c>
      <c r="T3" s="283" t="s">
        <v>617</v>
      </c>
      <c r="U3" s="283" t="s">
        <v>618</v>
      </c>
      <c r="V3" s="283" t="s">
        <v>619</v>
      </c>
      <c r="W3" s="283" t="s">
        <v>620</v>
      </c>
      <c r="X3" s="283" t="s">
        <v>621</v>
      </c>
      <c r="Y3" s="283" t="s">
        <v>622</v>
      </c>
      <c r="Z3" s="283" t="s">
        <v>623</v>
      </c>
      <c r="AA3" s="283" t="s">
        <v>624</v>
      </c>
      <c r="AB3" s="283" t="s">
        <v>625</v>
      </c>
      <c r="AC3" s="283" t="s">
        <v>626</v>
      </c>
      <c r="AD3" s="283" t="s">
        <v>627</v>
      </c>
      <c r="AE3" s="283" t="s">
        <v>628</v>
      </c>
      <c r="AF3" s="283" t="s">
        <v>629</v>
      </c>
      <c r="AG3" s="283" t="s">
        <v>630</v>
      </c>
      <c r="AH3" s="283" t="s">
        <v>631</v>
      </c>
      <c r="AI3" s="283" t="s">
        <v>632</v>
      </c>
      <c r="AJ3" s="283" t="s">
        <v>633</v>
      </c>
      <c r="AK3" s="283" t="s">
        <v>634</v>
      </c>
      <c r="AL3" s="283" t="s">
        <v>635</v>
      </c>
      <c r="AM3" s="283" t="s">
        <v>636</v>
      </c>
      <c r="AN3" s="283" t="s">
        <v>637</v>
      </c>
      <c r="AO3" s="283" t="s">
        <v>1035</v>
      </c>
      <c r="AP3" s="294" t="s">
        <v>135</v>
      </c>
      <c r="AQ3" s="294"/>
      <c r="AR3" s="294"/>
      <c r="AS3" s="294" t="s">
        <v>2</v>
      </c>
      <c r="AT3" s="294" t="s">
        <v>3</v>
      </c>
      <c r="AU3" s="294" t="s">
        <v>127</v>
      </c>
    </row>
    <row r="4" spans="1:47" s="117" customFormat="1" ht="15" customHeight="1" x14ac:dyDescent="0.3">
      <c r="A4" s="291"/>
      <c r="B4" s="284"/>
      <c r="C4" s="284" t="s">
        <v>600</v>
      </c>
      <c r="D4" s="284" t="s">
        <v>601</v>
      </c>
      <c r="E4" s="284" t="s">
        <v>602</v>
      </c>
      <c r="F4" s="284" t="s">
        <v>603</v>
      </c>
      <c r="G4" s="284" t="s">
        <v>604</v>
      </c>
      <c r="H4" s="284" t="s">
        <v>605</v>
      </c>
      <c r="I4" s="284" t="s">
        <v>606</v>
      </c>
      <c r="J4" s="284" t="s">
        <v>607</v>
      </c>
      <c r="K4" s="284" t="s">
        <v>608</v>
      </c>
      <c r="L4" s="284" t="s">
        <v>609</v>
      </c>
      <c r="M4" s="284" t="s">
        <v>610</v>
      </c>
      <c r="N4" s="284" t="s">
        <v>611</v>
      </c>
      <c r="O4" s="284" t="s">
        <v>612</v>
      </c>
      <c r="P4" s="284" t="s">
        <v>613</v>
      </c>
      <c r="Q4" s="284" t="s">
        <v>614</v>
      </c>
      <c r="R4" s="284" t="s">
        <v>615</v>
      </c>
      <c r="S4" s="284" t="s">
        <v>616</v>
      </c>
      <c r="T4" s="284" t="s">
        <v>617</v>
      </c>
      <c r="U4" s="284" t="s">
        <v>618</v>
      </c>
      <c r="V4" s="284" t="s">
        <v>619</v>
      </c>
      <c r="W4" s="284" t="s">
        <v>620</v>
      </c>
      <c r="X4" s="284" t="s">
        <v>621</v>
      </c>
      <c r="Y4" s="284" t="s">
        <v>622</v>
      </c>
      <c r="Z4" s="284" t="s">
        <v>623</v>
      </c>
      <c r="AA4" s="284" t="s">
        <v>624</v>
      </c>
      <c r="AB4" s="284" t="s">
        <v>625</v>
      </c>
      <c r="AC4" s="284" t="s">
        <v>626</v>
      </c>
      <c r="AD4" s="284" t="s">
        <v>627</v>
      </c>
      <c r="AE4" s="284" t="s">
        <v>628</v>
      </c>
      <c r="AF4" s="284" t="s">
        <v>629</v>
      </c>
      <c r="AG4" s="284" t="s">
        <v>630</v>
      </c>
      <c r="AH4" s="284" t="s">
        <v>631</v>
      </c>
      <c r="AI4" s="284" t="s">
        <v>632</v>
      </c>
      <c r="AJ4" s="284" t="s">
        <v>633</v>
      </c>
      <c r="AK4" s="284" t="s">
        <v>634</v>
      </c>
      <c r="AL4" s="284" t="s">
        <v>635</v>
      </c>
      <c r="AM4" s="284" t="s">
        <v>636</v>
      </c>
      <c r="AN4" s="284" t="s">
        <v>637</v>
      </c>
      <c r="AO4" s="284"/>
      <c r="AP4" s="294"/>
      <c r="AQ4" s="294"/>
      <c r="AR4" s="294"/>
      <c r="AS4" s="294"/>
      <c r="AT4" s="294"/>
      <c r="AU4" s="294"/>
    </row>
    <row r="5" spans="1:47" s="117" customFormat="1" ht="15" customHeight="1" x14ac:dyDescent="0.3">
      <c r="A5" s="291"/>
      <c r="B5" s="284"/>
      <c r="C5" s="284" t="s">
        <v>600</v>
      </c>
      <c r="D5" s="284" t="s">
        <v>601</v>
      </c>
      <c r="E5" s="284" t="s">
        <v>602</v>
      </c>
      <c r="F5" s="284" t="s">
        <v>603</v>
      </c>
      <c r="G5" s="284" t="s">
        <v>604</v>
      </c>
      <c r="H5" s="284" t="s">
        <v>605</v>
      </c>
      <c r="I5" s="284" t="s">
        <v>606</v>
      </c>
      <c r="J5" s="284" t="s">
        <v>607</v>
      </c>
      <c r="K5" s="284" t="s">
        <v>608</v>
      </c>
      <c r="L5" s="284" t="s">
        <v>609</v>
      </c>
      <c r="M5" s="284" t="s">
        <v>610</v>
      </c>
      <c r="N5" s="284" t="s">
        <v>611</v>
      </c>
      <c r="O5" s="284" t="s">
        <v>612</v>
      </c>
      <c r="P5" s="284" t="s">
        <v>613</v>
      </c>
      <c r="Q5" s="284" t="s">
        <v>614</v>
      </c>
      <c r="R5" s="284" t="s">
        <v>615</v>
      </c>
      <c r="S5" s="284" t="s">
        <v>616</v>
      </c>
      <c r="T5" s="284" t="s">
        <v>617</v>
      </c>
      <c r="U5" s="284" t="s">
        <v>618</v>
      </c>
      <c r="V5" s="284" t="s">
        <v>619</v>
      </c>
      <c r="W5" s="284" t="s">
        <v>620</v>
      </c>
      <c r="X5" s="284" t="s">
        <v>621</v>
      </c>
      <c r="Y5" s="284" t="s">
        <v>622</v>
      </c>
      <c r="Z5" s="284" t="s">
        <v>623</v>
      </c>
      <c r="AA5" s="284" t="s">
        <v>624</v>
      </c>
      <c r="AB5" s="284" t="s">
        <v>625</v>
      </c>
      <c r="AC5" s="284" t="s">
        <v>626</v>
      </c>
      <c r="AD5" s="284" t="s">
        <v>627</v>
      </c>
      <c r="AE5" s="284" t="s">
        <v>628</v>
      </c>
      <c r="AF5" s="284" t="s">
        <v>629</v>
      </c>
      <c r="AG5" s="284" t="s">
        <v>630</v>
      </c>
      <c r="AH5" s="284" t="s">
        <v>631</v>
      </c>
      <c r="AI5" s="284" t="s">
        <v>632</v>
      </c>
      <c r="AJ5" s="284" t="s">
        <v>633</v>
      </c>
      <c r="AK5" s="284" t="s">
        <v>634</v>
      </c>
      <c r="AL5" s="284" t="s">
        <v>635</v>
      </c>
      <c r="AM5" s="284" t="s">
        <v>636</v>
      </c>
      <c r="AN5" s="284" t="s">
        <v>637</v>
      </c>
      <c r="AO5" s="284"/>
      <c r="AP5" s="294" t="s">
        <v>1032</v>
      </c>
      <c r="AQ5" s="294" t="s">
        <v>129</v>
      </c>
      <c r="AR5" s="294" t="s">
        <v>57</v>
      </c>
      <c r="AS5" s="294"/>
      <c r="AT5" s="294"/>
      <c r="AU5" s="294"/>
    </row>
    <row r="6" spans="1:47" s="117" customFormat="1" ht="15" customHeight="1" x14ac:dyDescent="0.3">
      <c r="A6" s="291"/>
      <c r="B6" s="284"/>
      <c r="C6" s="284" t="s">
        <v>600</v>
      </c>
      <c r="D6" s="284" t="s">
        <v>601</v>
      </c>
      <c r="E6" s="284" t="s">
        <v>602</v>
      </c>
      <c r="F6" s="284" t="s">
        <v>603</v>
      </c>
      <c r="G6" s="284" t="s">
        <v>604</v>
      </c>
      <c r="H6" s="284" t="s">
        <v>605</v>
      </c>
      <c r="I6" s="284" t="s">
        <v>606</v>
      </c>
      <c r="J6" s="284" t="s">
        <v>607</v>
      </c>
      <c r="K6" s="284" t="s">
        <v>608</v>
      </c>
      <c r="L6" s="284" t="s">
        <v>609</v>
      </c>
      <c r="M6" s="284" t="s">
        <v>610</v>
      </c>
      <c r="N6" s="284" t="s">
        <v>611</v>
      </c>
      <c r="O6" s="284" t="s">
        <v>612</v>
      </c>
      <c r="P6" s="284" t="s">
        <v>613</v>
      </c>
      <c r="Q6" s="284" t="s">
        <v>614</v>
      </c>
      <c r="R6" s="284" t="s">
        <v>615</v>
      </c>
      <c r="S6" s="284" t="s">
        <v>616</v>
      </c>
      <c r="T6" s="284" t="s">
        <v>617</v>
      </c>
      <c r="U6" s="284" t="s">
        <v>618</v>
      </c>
      <c r="V6" s="284" t="s">
        <v>619</v>
      </c>
      <c r="W6" s="284" t="s">
        <v>620</v>
      </c>
      <c r="X6" s="284" t="s">
        <v>621</v>
      </c>
      <c r="Y6" s="284" t="s">
        <v>622</v>
      </c>
      <c r="Z6" s="284" t="s">
        <v>623</v>
      </c>
      <c r="AA6" s="284" t="s">
        <v>624</v>
      </c>
      <c r="AB6" s="284" t="s">
        <v>625</v>
      </c>
      <c r="AC6" s="284" t="s">
        <v>626</v>
      </c>
      <c r="AD6" s="284" t="s">
        <v>627</v>
      </c>
      <c r="AE6" s="284" t="s">
        <v>628</v>
      </c>
      <c r="AF6" s="284" t="s">
        <v>629</v>
      </c>
      <c r="AG6" s="284" t="s">
        <v>630</v>
      </c>
      <c r="AH6" s="284" t="s">
        <v>631</v>
      </c>
      <c r="AI6" s="284" t="s">
        <v>632</v>
      </c>
      <c r="AJ6" s="284" t="s">
        <v>633</v>
      </c>
      <c r="AK6" s="284" t="s">
        <v>634</v>
      </c>
      <c r="AL6" s="284" t="s">
        <v>635</v>
      </c>
      <c r="AM6" s="284" t="s">
        <v>636</v>
      </c>
      <c r="AN6" s="284" t="s">
        <v>637</v>
      </c>
      <c r="AO6" s="284"/>
      <c r="AP6" s="294"/>
      <c r="AQ6" s="294"/>
      <c r="AR6" s="294"/>
      <c r="AS6" s="294"/>
      <c r="AT6" s="294"/>
      <c r="AU6" s="295"/>
    </row>
    <row r="7" spans="1:47" s="117" customFormat="1" ht="15" customHeight="1" x14ac:dyDescent="0.3">
      <c r="A7" s="291"/>
      <c r="B7" s="284"/>
      <c r="C7" s="284" t="s">
        <v>600</v>
      </c>
      <c r="D7" s="284" t="s">
        <v>601</v>
      </c>
      <c r="E7" s="284" t="s">
        <v>602</v>
      </c>
      <c r="F7" s="284" t="s">
        <v>603</v>
      </c>
      <c r="G7" s="284" t="s">
        <v>604</v>
      </c>
      <c r="H7" s="284" t="s">
        <v>605</v>
      </c>
      <c r="I7" s="284" t="s">
        <v>606</v>
      </c>
      <c r="J7" s="284" t="s">
        <v>607</v>
      </c>
      <c r="K7" s="284" t="s">
        <v>608</v>
      </c>
      <c r="L7" s="284" t="s">
        <v>609</v>
      </c>
      <c r="M7" s="284" t="s">
        <v>610</v>
      </c>
      <c r="N7" s="284" t="s">
        <v>611</v>
      </c>
      <c r="O7" s="284" t="s">
        <v>612</v>
      </c>
      <c r="P7" s="284" t="s">
        <v>613</v>
      </c>
      <c r="Q7" s="284" t="s">
        <v>614</v>
      </c>
      <c r="R7" s="284" t="s">
        <v>615</v>
      </c>
      <c r="S7" s="284" t="s">
        <v>616</v>
      </c>
      <c r="T7" s="284" t="s">
        <v>617</v>
      </c>
      <c r="U7" s="284" t="s">
        <v>618</v>
      </c>
      <c r="V7" s="284" t="s">
        <v>619</v>
      </c>
      <c r="W7" s="284" t="s">
        <v>620</v>
      </c>
      <c r="X7" s="284" t="s">
        <v>621</v>
      </c>
      <c r="Y7" s="284" t="s">
        <v>622</v>
      </c>
      <c r="Z7" s="284" t="s">
        <v>623</v>
      </c>
      <c r="AA7" s="284" t="s">
        <v>624</v>
      </c>
      <c r="AB7" s="284" t="s">
        <v>625</v>
      </c>
      <c r="AC7" s="284" t="s">
        <v>626</v>
      </c>
      <c r="AD7" s="284" t="s">
        <v>627</v>
      </c>
      <c r="AE7" s="284" t="s">
        <v>628</v>
      </c>
      <c r="AF7" s="284" t="s">
        <v>629</v>
      </c>
      <c r="AG7" s="284" t="s">
        <v>630</v>
      </c>
      <c r="AH7" s="284" t="s">
        <v>631</v>
      </c>
      <c r="AI7" s="284" t="s">
        <v>632</v>
      </c>
      <c r="AJ7" s="284" t="s">
        <v>633</v>
      </c>
      <c r="AK7" s="284" t="s">
        <v>634</v>
      </c>
      <c r="AL7" s="284" t="s">
        <v>635</v>
      </c>
      <c r="AM7" s="284" t="s">
        <v>636</v>
      </c>
      <c r="AN7" s="284" t="s">
        <v>637</v>
      </c>
      <c r="AO7" s="284"/>
      <c r="AP7" s="294"/>
      <c r="AQ7" s="294"/>
      <c r="AR7" s="294"/>
      <c r="AS7" s="294"/>
      <c r="AT7" s="294"/>
      <c r="AU7" s="295"/>
    </row>
    <row r="8" spans="1:47" s="117" customFormat="1" ht="15" customHeight="1" x14ac:dyDescent="0.3">
      <c r="A8" s="291"/>
      <c r="B8" s="284"/>
      <c r="C8" s="284" t="s">
        <v>600</v>
      </c>
      <c r="D8" s="284" t="s">
        <v>601</v>
      </c>
      <c r="E8" s="284" t="s">
        <v>602</v>
      </c>
      <c r="F8" s="284" t="s">
        <v>603</v>
      </c>
      <c r="G8" s="284" t="s">
        <v>604</v>
      </c>
      <c r="H8" s="284" t="s">
        <v>605</v>
      </c>
      <c r="I8" s="284" t="s">
        <v>606</v>
      </c>
      <c r="J8" s="284" t="s">
        <v>607</v>
      </c>
      <c r="K8" s="284" t="s">
        <v>608</v>
      </c>
      <c r="L8" s="284" t="s">
        <v>609</v>
      </c>
      <c r="M8" s="284" t="s">
        <v>610</v>
      </c>
      <c r="N8" s="284" t="s">
        <v>611</v>
      </c>
      <c r="O8" s="284" t="s">
        <v>612</v>
      </c>
      <c r="P8" s="284" t="s">
        <v>613</v>
      </c>
      <c r="Q8" s="284" t="s">
        <v>614</v>
      </c>
      <c r="R8" s="284" t="s">
        <v>615</v>
      </c>
      <c r="S8" s="284" t="s">
        <v>616</v>
      </c>
      <c r="T8" s="284" t="s">
        <v>617</v>
      </c>
      <c r="U8" s="284" t="s">
        <v>618</v>
      </c>
      <c r="V8" s="284" t="s">
        <v>619</v>
      </c>
      <c r="W8" s="284" t="s">
        <v>620</v>
      </c>
      <c r="X8" s="284" t="s">
        <v>621</v>
      </c>
      <c r="Y8" s="284" t="s">
        <v>622</v>
      </c>
      <c r="Z8" s="284" t="s">
        <v>623</v>
      </c>
      <c r="AA8" s="284" t="s">
        <v>624</v>
      </c>
      <c r="AB8" s="284" t="s">
        <v>625</v>
      </c>
      <c r="AC8" s="284" t="s">
        <v>626</v>
      </c>
      <c r="AD8" s="284" t="s">
        <v>627</v>
      </c>
      <c r="AE8" s="284" t="s">
        <v>628</v>
      </c>
      <c r="AF8" s="284" t="s">
        <v>629</v>
      </c>
      <c r="AG8" s="284" t="s">
        <v>630</v>
      </c>
      <c r="AH8" s="284" t="s">
        <v>631</v>
      </c>
      <c r="AI8" s="284" t="s">
        <v>632</v>
      </c>
      <c r="AJ8" s="284" t="s">
        <v>633</v>
      </c>
      <c r="AK8" s="284" t="s">
        <v>634</v>
      </c>
      <c r="AL8" s="284" t="s">
        <v>635</v>
      </c>
      <c r="AM8" s="284" t="s">
        <v>636</v>
      </c>
      <c r="AN8" s="284" t="s">
        <v>637</v>
      </c>
      <c r="AO8" s="284"/>
      <c r="AP8" s="294"/>
      <c r="AQ8" s="294"/>
      <c r="AR8" s="294"/>
      <c r="AS8" s="294"/>
      <c r="AT8" s="294"/>
      <c r="AU8" s="295"/>
    </row>
    <row r="9" spans="1:47" s="117" customFormat="1" ht="15" customHeight="1" x14ac:dyDescent="0.3">
      <c r="A9" s="291"/>
      <c r="B9" s="285"/>
      <c r="C9" s="285" t="s">
        <v>600</v>
      </c>
      <c r="D9" s="285" t="s">
        <v>601</v>
      </c>
      <c r="E9" s="285" t="s">
        <v>602</v>
      </c>
      <c r="F9" s="285" t="s">
        <v>603</v>
      </c>
      <c r="G9" s="285" t="s">
        <v>604</v>
      </c>
      <c r="H9" s="285" t="s">
        <v>605</v>
      </c>
      <c r="I9" s="285" t="s">
        <v>606</v>
      </c>
      <c r="J9" s="285" t="s">
        <v>607</v>
      </c>
      <c r="K9" s="285" t="s">
        <v>608</v>
      </c>
      <c r="L9" s="285" t="s">
        <v>609</v>
      </c>
      <c r="M9" s="285" t="s">
        <v>610</v>
      </c>
      <c r="N9" s="285" t="s">
        <v>611</v>
      </c>
      <c r="O9" s="285" t="s">
        <v>612</v>
      </c>
      <c r="P9" s="285" t="s">
        <v>613</v>
      </c>
      <c r="Q9" s="285" t="s">
        <v>614</v>
      </c>
      <c r="R9" s="285" t="s">
        <v>615</v>
      </c>
      <c r="S9" s="285" t="s">
        <v>616</v>
      </c>
      <c r="T9" s="285" t="s">
        <v>617</v>
      </c>
      <c r="U9" s="285" t="s">
        <v>618</v>
      </c>
      <c r="V9" s="285" t="s">
        <v>619</v>
      </c>
      <c r="W9" s="285" t="s">
        <v>620</v>
      </c>
      <c r="X9" s="285" t="s">
        <v>621</v>
      </c>
      <c r="Y9" s="285" t="s">
        <v>622</v>
      </c>
      <c r="Z9" s="285" t="s">
        <v>623</v>
      </c>
      <c r="AA9" s="285" t="s">
        <v>624</v>
      </c>
      <c r="AB9" s="285" t="s">
        <v>625</v>
      </c>
      <c r="AC9" s="285" t="s">
        <v>626</v>
      </c>
      <c r="AD9" s="285" t="s">
        <v>627</v>
      </c>
      <c r="AE9" s="285" t="s">
        <v>628</v>
      </c>
      <c r="AF9" s="285" t="s">
        <v>629</v>
      </c>
      <c r="AG9" s="285" t="s">
        <v>630</v>
      </c>
      <c r="AH9" s="285" t="s">
        <v>631</v>
      </c>
      <c r="AI9" s="285" t="s">
        <v>632</v>
      </c>
      <c r="AJ9" s="285" t="s">
        <v>633</v>
      </c>
      <c r="AK9" s="285" t="s">
        <v>634</v>
      </c>
      <c r="AL9" s="285" t="s">
        <v>635</v>
      </c>
      <c r="AM9" s="285" t="s">
        <v>636</v>
      </c>
      <c r="AN9" s="285" t="s">
        <v>637</v>
      </c>
      <c r="AO9" s="285"/>
      <c r="AP9" s="294"/>
      <c r="AQ9" s="294"/>
      <c r="AR9" s="294"/>
      <c r="AS9" s="294"/>
      <c r="AT9" s="294"/>
      <c r="AU9" s="295"/>
    </row>
    <row r="10" spans="1:47" x14ac:dyDescent="0.3">
      <c r="A10" s="12"/>
      <c r="B10" s="17" t="s">
        <v>638</v>
      </c>
      <c r="C10" s="17" t="s">
        <v>639</v>
      </c>
      <c r="D10" s="17" t="s">
        <v>640</v>
      </c>
      <c r="E10" s="17" t="s">
        <v>641</v>
      </c>
      <c r="F10" s="17" t="s">
        <v>642</v>
      </c>
      <c r="G10" s="17" t="s">
        <v>643</v>
      </c>
      <c r="H10" s="17" t="s">
        <v>644</v>
      </c>
      <c r="I10" s="17" t="s">
        <v>645</v>
      </c>
      <c r="J10" s="17" t="s">
        <v>646</v>
      </c>
      <c r="K10" s="17" t="s">
        <v>647</v>
      </c>
      <c r="L10" s="17" t="s">
        <v>648</v>
      </c>
      <c r="M10" s="17" t="s">
        <v>649</v>
      </c>
      <c r="N10" s="17" t="s">
        <v>650</v>
      </c>
      <c r="O10" s="17" t="s">
        <v>651</v>
      </c>
      <c r="P10" s="17" t="s">
        <v>652</v>
      </c>
      <c r="Q10" s="17" t="s">
        <v>653</v>
      </c>
      <c r="R10" s="17" t="s">
        <v>654</v>
      </c>
      <c r="S10" s="17" t="s">
        <v>655</v>
      </c>
      <c r="T10" s="17" t="s">
        <v>656</v>
      </c>
      <c r="U10" s="17" t="s">
        <v>657</v>
      </c>
      <c r="V10" s="17" t="s">
        <v>658</v>
      </c>
      <c r="W10" s="17" t="s">
        <v>659</v>
      </c>
      <c r="X10" s="17" t="s">
        <v>660</v>
      </c>
      <c r="Y10" s="17" t="s">
        <v>661</v>
      </c>
      <c r="Z10" s="17" t="s">
        <v>662</v>
      </c>
      <c r="AA10" s="17" t="s">
        <v>663</v>
      </c>
      <c r="AB10" s="17" t="s">
        <v>664</v>
      </c>
      <c r="AC10" s="17" t="s">
        <v>665</v>
      </c>
      <c r="AD10" s="17" t="s">
        <v>666</v>
      </c>
      <c r="AE10" s="17" t="s">
        <v>667</v>
      </c>
      <c r="AF10" s="17" t="s">
        <v>668</v>
      </c>
      <c r="AG10" s="17" t="s">
        <v>669</v>
      </c>
      <c r="AH10" s="17" t="s">
        <v>670</v>
      </c>
      <c r="AI10" s="17" t="s">
        <v>671</v>
      </c>
      <c r="AJ10" s="17" t="s">
        <v>672</v>
      </c>
      <c r="AK10" s="17" t="s">
        <v>673</v>
      </c>
      <c r="AL10" s="17" t="s">
        <v>674</v>
      </c>
      <c r="AM10" s="17" t="s">
        <v>675</v>
      </c>
      <c r="AN10" s="17" t="s">
        <v>676</v>
      </c>
      <c r="AO10" s="17" t="s">
        <v>1036</v>
      </c>
      <c r="AP10" s="114"/>
      <c r="AQ10" s="114"/>
      <c r="AR10" s="114"/>
      <c r="AS10" s="114"/>
      <c r="AT10" s="114"/>
      <c r="AU10" s="115"/>
    </row>
    <row r="11" spans="1:47" x14ac:dyDescent="0.3">
      <c r="A11" s="12"/>
      <c r="B11" s="14" t="s">
        <v>146</v>
      </c>
      <c r="C11" s="14" t="s">
        <v>146</v>
      </c>
      <c r="D11" s="14" t="s">
        <v>146</v>
      </c>
      <c r="E11" s="14" t="s">
        <v>146</v>
      </c>
      <c r="F11" s="14" t="s">
        <v>146</v>
      </c>
      <c r="G11" s="14" t="s">
        <v>146</v>
      </c>
      <c r="H11" s="14" t="s">
        <v>146</v>
      </c>
      <c r="I11" s="14" t="s">
        <v>146</v>
      </c>
      <c r="J11" s="14" t="s">
        <v>146</v>
      </c>
      <c r="K11" s="14" t="s">
        <v>146</v>
      </c>
      <c r="L11" s="14" t="s">
        <v>146</v>
      </c>
      <c r="M11" s="14" t="s">
        <v>146</v>
      </c>
      <c r="N11" s="14" t="s">
        <v>146</v>
      </c>
      <c r="O11" s="14" t="s">
        <v>146</v>
      </c>
      <c r="P11" s="14" t="s">
        <v>146</v>
      </c>
      <c r="Q11" s="14" t="s">
        <v>146</v>
      </c>
      <c r="R11" s="14" t="s">
        <v>146</v>
      </c>
      <c r="S11" s="14" t="s">
        <v>146</v>
      </c>
      <c r="T11" s="14" t="s">
        <v>146</v>
      </c>
      <c r="U11" s="14" t="s">
        <v>146</v>
      </c>
      <c r="V11" s="14" t="s">
        <v>146</v>
      </c>
      <c r="W11" s="14" t="s">
        <v>146</v>
      </c>
      <c r="X11" s="14" t="s">
        <v>146</v>
      </c>
      <c r="Y11" s="14" t="s">
        <v>146</v>
      </c>
      <c r="Z11" s="14" t="s">
        <v>146</v>
      </c>
      <c r="AA11" s="14" t="s">
        <v>146</v>
      </c>
      <c r="AB11" s="14" t="s">
        <v>146</v>
      </c>
      <c r="AC11" s="14" t="s">
        <v>146</v>
      </c>
      <c r="AD11" s="14" t="s">
        <v>146</v>
      </c>
      <c r="AE11" s="14" t="s">
        <v>146</v>
      </c>
      <c r="AF11" s="14" t="s">
        <v>156</v>
      </c>
      <c r="AG11" s="14" t="s">
        <v>156</v>
      </c>
      <c r="AH11" s="14" t="s">
        <v>156</v>
      </c>
      <c r="AI11" s="14" t="s">
        <v>146</v>
      </c>
      <c r="AJ11" s="14" t="s">
        <v>146</v>
      </c>
      <c r="AK11" s="14" t="s">
        <v>146</v>
      </c>
      <c r="AL11" s="14" t="s">
        <v>146</v>
      </c>
      <c r="AM11" s="14" t="s">
        <v>146</v>
      </c>
      <c r="AN11" s="14" t="s">
        <v>146</v>
      </c>
      <c r="AO11" s="14" t="s">
        <v>146</v>
      </c>
      <c r="AP11" s="114"/>
      <c r="AQ11" s="114"/>
      <c r="AR11" s="114"/>
      <c r="AS11" s="114"/>
      <c r="AT11" s="114"/>
      <c r="AU11" s="115"/>
    </row>
    <row r="12" spans="1:47" x14ac:dyDescent="0.3">
      <c r="A12" s="8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  <c r="AI12" s="4">
        <v>34</v>
      </c>
      <c r="AJ12" s="4">
        <v>35</v>
      </c>
      <c r="AK12" s="4">
        <v>36</v>
      </c>
      <c r="AL12" s="4">
        <v>37</v>
      </c>
      <c r="AM12" s="4">
        <v>38</v>
      </c>
      <c r="AN12" s="4">
        <v>39</v>
      </c>
      <c r="AO12" s="4">
        <v>40</v>
      </c>
      <c r="AP12" s="116">
        <v>41</v>
      </c>
      <c r="AQ12" s="116">
        <v>42</v>
      </c>
      <c r="AR12" s="116">
        <v>43</v>
      </c>
      <c r="AS12" s="116">
        <v>44</v>
      </c>
      <c r="AT12" s="116">
        <v>45</v>
      </c>
      <c r="AU12" s="116">
        <v>46</v>
      </c>
    </row>
    <row r="13" spans="1:47" ht="15.6" x14ac:dyDescent="0.3">
      <c r="A13" s="119" t="s">
        <v>6</v>
      </c>
      <c r="B13" s="120">
        <v>4.9266000000000014</v>
      </c>
      <c r="C13" s="120">
        <v>0</v>
      </c>
      <c r="D13" s="120">
        <v>11.260800000000001</v>
      </c>
      <c r="E13" s="120">
        <v>4.9266000000000014</v>
      </c>
      <c r="F13" s="112">
        <v>0.9</v>
      </c>
      <c r="G13" s="112">
        <v>2.988</v>
      </c>
      <c r="H13" s="112">
        <v>6.8159999999999998</v>
      </c>
      <c r="I13" s="120">
        <v>23.225400000000004</v>
      </c>
      <c r="J13" s="112">
        <v>18.88</v>
      </c>
      <c r="K13" s="112">
        <v>2.528</v>
      </c>
      <c r="L13" s="120">
        <v>0.98531999999999997</v>
      </c>
      <c r="M13" s="120">
        <v>4.9266000000000005</v>
      </c>
      <c r="N13" s="120">
        <v>25.759080000000004</v>
      </c>
      <c r="O13" s="120">
        <v>4.9266000000000005</v>
      </c>
      <c r="P13" s="120">
        <v>18.580320000000004</v>
      </c>
      <c r="Q13" s="120">
        <v>1.9706400000000004</v>
      </c>
      <c r="R13" s="120">
        <v>1.0134720000000002</v>
      </c>
      <c r="S13" s="120">
        <v>3.6597599999999999</v>
      </c>
      <c r="T13" s="112">
        <v>2.1800000000000002</v>
      </c>
      <c r="U13" s="120">
        <v>3.6597599999999999</v>
      </c>
      <c r="V13" s="120">
        <v>0</v>
      </c>
      <c r="W13" s="112">
        <v>20.52</v>
      </c>
      <c r="X13" s="112">
        <v>7.3559999999999999</v>
      </c>
      <c r="Y13" s="120">
        <v>7.3195199999999998</v>
      </c>
      <c r="Z13" s="120">
        <f t="shared" ref="Z13:Z36" si="0">(W13+X13+Y13)*0.23*0.9</f>
        <v>7.2854726399999992</v>
      </c>
      <c r="AA13" s="120">
        <v>6.6157200000000005</v>
      </c>
      <c r="AB13" s="120">
        <v>56.304000000000002</v>
      </c>
      <c r="AC13" s="120">
        <v>0</v>
      </c>
      <c r="AD13" s="112">
        <v>23.64</v>
      </c>
      <c r="AE13" s="120">
        <v>5.208120000000001</v>
      </c>
      <c r="AF13" s="120">
        <v>0.28152000000000005</v>
      </c>
      <c r="AG13" s="120">
        <v>3.5190000000000001</v>
      </c>
      <c r="AH13" s="120">
        <v>16.0425</v>
      </c>
      <c r="AI13" s="120">
        <v>2.6744400000000002</v>
      </c>
      <c r="AJ13" s="120">
        <v>21.114000000000004</v>
      </c>
      <c r="AK13" s="120">
        <v>0</v>
      </c>
      <c r="AL13" s="120">
        <v>0</v>
      </c>
      <c r="AM13" s="120">
        <v>21.254760000000001</v>
      </c>
      <c r="AN13" s="120">
        <v>0</v>
      </c>
      <c r="AO13" s="120">
        <v>4.3997353200000004</v>
      </c>
      <c r="AP13" s="118">
        <f>AF13+AG13+AH13</f>
        <v>19.843019999999999</v>
      </c>
      <c r="AQ13" s="118">
        <f>0</f>
        <v>0</v>
      </c>
      <c r="AR13" s="118">
        <f>AO13+AN13+AM13+AL13+AK13+AJ13+AI13+AE13+AD13+AC13+AB13+AA13+Z13+Y13+X13+W13+V13+U13+T13+S13+R13+Q13+P13+O13+N13+M13+L13+K13+J13+I13+H13+G13+F13+E13+D13+C13+B13</f>
        <v>327.80471996000006</v>
      </c>
      <c r="AS13" s="118">
        <f>AP13+AQ13+AR13</f>
        <v>347.64773996000008</v>
      </c>
      <c r="AT13" s="118">
        <f>0</f>
        <v>0</v>
      </c>
      <c r="AU13" s="118">
        <f>AS13</f>
        <v>347.64773996000008</v>
      </c>
    </row>
    <row r="14" spans="1:47" ht="15.6" x14ac:dyDescent="0.3">
      <c r="A14" s="119" t="s">
        <v>7</v>
      </c>
      <c r="B14" s="120">
        <v>4.9990500000000004</v>
      </c>
      <c r="C14" s="120">
        <v>0</v>
      </c>
      <c r="D14" s="120">
        <v>11.426399999999999</v>
      </c>
      <c r="E14" s="120">
        <v>4.9990500000000004</v>
      </c>
      <c r="F14" s="112">
        <v>0.92</v>
      </c>
      <c r="G14" s="112">
        <v>2.94</v>
      </c>
      <c r="H14" s="112">
        <v>7.6079999999999997</v>
      </c>
      <c r="I14" s="120">
        <v>23.566950000000002</v>
      </c>
      <c r="J14" s="112">
        <v>14.24</v>
      </c>
      <c r="K14" s="112">
        <v>2.464</v>
      </c>
      <c r="L14" s="120">
        <v>0.99980999999999998</v>
      </c>
      <c r="M14" s="120">
        <v>4.9990500000000004</v>
      </c>
      <c r="N14" s="120">
        <v>26.137889999999999</v>
      </c>
      <c r="O14" s="120">
        <v>4.9990500000000004</v>
      </c>
      <c r="P14" s="120">
        <v>18.853559999999998</v>
      </c>
      <c r="Q14" s="120">
        <v>1.9996199999999997</v>
      </c>
      <c r="R14" s="120">
        <v>1.0283760000000002</v>
      </c>
      <c r="S14" s="120">
        <v>3.7135799999999999</v>
      </c>
      <c r="T14" s="112">
        <v>2.16</v>
      </c>
      <c r="U14" s="120">
        <v>3.7135799999999999</v>
      </c>
      <c r="V14" s="120">
        <v>0</v>
      </c>
      <c r="W14" s="112">
        <v>18.440000000000001</v>
      </c>
      <c r="X14" s="112">
        <v>5.9039999999999999</v>
      </c>
      <c r="Y14" s="120">
        <v>7.4271599999999998</v>
      </c>
      <c r="Z14" s="120">
        <f t="shared" si="0"/>
        <v>6.5766301200000008</v>
      </c>
      <c r="AA14" s="120">
        <v>6.7130099999999997</v>
      </c>
      <c r="AB14" s="120">
        <v>57.132000000000005</v>
      </c>
      <c r="AC14" s="120">
        <v>0</v>
      </c>
      <c r="AD14" s="112">
        <v>27.42</v>
      </c>
      <c r="AE14" s="120">
        <v>5.2847100000000005</v>
      </c>
      <c r="AF14" s="120">
        <v>0.28566000000000003</v>
      </c>
      <c r="AG14" s="120">
        <v>3.5707500000000003</v>
      </c>
      <c r="AH14" s="120">
        <v>15.214500000000001</v>
      </c>
      <c r="AI14" s="120">
        <v>2.7137699999999998</v>
      </c>
      <c r="AJ14" s="120">
        <v>21.424500000000002</v>
      </c>
      <c r="AK14" s="120">
        <v>0</v>
      </c>
      <c r="AL14" s="120">
        <v>0</v>
      </c>
      <c r="AM14" s="120">
        <v>21.567329999999998</v>
      </c>
      <c r="AN14" s="120">
        <v>0</v>
      </c>
      <c r="AO14" s="120">
        <v>4.4644373100000001</v>
      </c>
      <c r="AP14" s="118">
        <f t="shared" ref="AP14:AP36" si="1">AF14+AG14+AH14</f>
        <v>19.070910000000001</v>
      </c>
      <c r="AQ14" s="118">
        <f>0</f>
        <v>0</v>
      </c>
      <c r="AR14" s="118">
        <f t="shared" ref="AR14:AR36" si="2">AO14+AN14+AM14+AL14+AK14+AJ14+AI14+AE14+AD14+AC14+AB14+AA14+Z14+Y14+X14+W14+V14+U14+T14+S14+R14+Q14+P14+O14+N14+M14+L14+K14+J14+I14+H14+G14+F14+E14+D14+C14+B14</f>
        <v>326.83551343000011</v>
      </c>
      <c r="AS14" s="118">
        <f t="shared" ref="AS14:AS36" si="3">AP14+AQ14+AR14</f>
        <v>345.90642343000013</v>
      </c>
      <c r="AT14" s="118">
        <f>0</f>
        <v>0</v>
      </c>
      <c r="AU14" s="118">
        <f t="shared" ref="AU14:AU36" si="4">AS14</f>
        <v>345.90642343000013</v>
      </c>
    </row>
    <row r="15" spans="1:47" ht="15.6" x14ac:dyDescent="0.3">
      <c r="A15" s="119" t="s">
        <v>8</v>
      </c>
      <c r="B15" s="120">
        <v>5.0715000000000003</v>
      </c>
      <c r="C15" s="120">
        <v>0</v>
      </c>
      <c r="D15" s="120">
        <v>11.592000000000001</v>
      </c>
      <c r="E15" s="120">
        <v>5.0715000000000003</v>
      </c>
      <c r="F15" s="112">
        <v>1.02</v>
      </c>
      <c r="G15" s="112">
        <v>2.9039999999999999</v>
      </c>
      <c r="H15" s="112">
        <v>8.3279999999999994</v>
      </c>
      <c r="I15" s="120">
        <v>23.9085</v>
      </c>
      <c r="J15" s="112">
        <v>14.02</v>
      </c>
      <c r="K15" s="112">
        <v>2.4319999999999999</v>
      </c>
      <c r="L15" s="120">
        <v>1.0143000000000002</v>
      </c>
      <c r="M15" s="120">
        <v>5.0715000000000003</v>
      </c>
      <c r="N15" s="120">
        <v>26.5167</v>
      </c>
      <c r="O15" s="120">
        <v>5.0715000000000003</v>
      </c>
      <c r="P15" s="120">
        <v>19.126799999999999</v>
      </c>
      <c r="Q15" s="120">
        <v>2.0286000000000004</v>
      </c>
      <c r="R15" s="120">
        <v>1.04328</v>
      </c>
      <c r="S15" s="120">
        <v>3.7673999999999999</v>
      </c>
      <c r="T15" s="112">
        <v>2.16</v>
      </c>
      <c r="U15" s="120">
        <v>3.7673999999999999</v>
      </c>
      <c r="V15" s="120">
        <v>0</v>
      </c>
      <c r="W15" s="112">
        <v>17.28</v>
      </c>
      <c r="X15" s="112">
        <v>6.1440000000000001</v>
      </c>
      <c r="Y15" s="120">
        <v>7.5347999999999997</v>
      </c>
      <c r="Z15" s="120">
        <f t="shared" si="0"/>
        <v>6.4084716000000004</v>
      </c>
      <c r="AA15" s="120">
        <v>6.8103000000000007</v>
      </c>
      <c r="AB15" s="120">
        <v>57.960000000000008</v>
      </c>
      <c r="AC15" s="120">
        <v>0</v>
      </c>
      <c r="AD15" s="112">
        <v>27.3</v>
      </c>
      <c r="AE15" s="120">
        <v>5.3613</v>
      </c>
      <c r="AF15" s="120">
        <v>0.2898</v>
      </c>
      <c r="AG15" s="120">
        <v>3.6225000000000005</v>
      </c>
      <c r="AH15" s="120">
        <v>5.6511000000000005</v>
      </c>
      <c r="AI15" s="120">
        <v>2.7531000000000003</v>
      </c>
      <c r="AJ15" s="120">
        <v>21.734999999999999</v>
      </c>
      <c r="AK15" s="120">
        <v>0</v>
      </c>
      <c r="AL15" s="120">
        <v>0</v>
      </c>
      <c r="AM15" s="120">
        <v>21.879899999999999</v>
      </c>
      <c r="AN15" s="120">
        <v>0</v>
      </c>
      <c r="AO15" s="120">
        <v>4.5291393000000006</v>
      </c>
      <c r="AP15" s="118">
        <f t="shared" si="1"/>
        <v>9.5634000000000015</v>
      </c>
      <c r="AQ15" s="118">
        <f>0</f>
        <v>0</v>
      </c>
      <c r="AR15" s="118">
        <f t="shared" si="2"/>
        <v>329.61099090000005</v>
      </c>
      <c r="AS15" s="118">
        <f t="shared" si="3"/>
        <v>339.17439090000005</v>
      </c>
      <c r="AT15" s="118">
        <f>0</f>
        <v>0</v>
      </c>
      <c r="AU15" s="118">
        <f t="shared" si="4"/>
        <v>339.17439090000005</v>
      </c>
    </row>
    <row r="16" spans="1:47" ht="15.6" x14ac:dyDescent="0.3">
      <c r="A16" s="119" t="s">
        <v>9</v>
      </c>
      <c r="B16" s="120">
        <v>5.4337500000000007</v>
      </c>
      <c r="C16" s="120">
        <v>0</v>
      </c>
      <c r="D16" s="120">
        <v>12.420000000000002</v>
      </c>
      <c r="E16" s="120">
        <v>5.4337500000000007</v>
      </c>
      <c r="F16" s="112">
        <v>0.92</v>
      </c>
      <c r="G16" s="112">
        <v>2.9039999999999999</v>
      </c>
      <c r="H16" s="112">
        <v>7.476</v>
      </c>
      <c r="I16" s="120">
        <v>25.616250000000001</v>
      </c>
      <c r="J16" s="112">
        <v>14.86</v>
      </c>
      <c r="K16" s="112">
        <v>2.4319999999999999</v>
      </c>
      <c r="L16" s="120">
        <v>1.0867500000000001</v>
      </c>
      <c r="M16" s="120">
        <v>5.4337500000000007</v>
      </c>
      <c r="N16" s="120">
        <v>28.410750000000004</v>
      </c>
      <c r="O16" s="120">
        <v>5.4337500000000007</v>
      </c>
      <c r="P16" s="120">
        <v>20.492999999999999</v>
      </c>
      <c r="Q16" s="120">
        <v>2.1735000000000002</v>
      </c>
      <c r="R16" s="120">
        <v>1.1178000000000001</v>
      </c>
      <c r="S16" s="120">
        <v>4.0365000000000002</v>
      </c>
      <c r="T16" s="112">
        <v>2.38</v>
      </c>
      <c r="U16" s="120">
        <v>4.0365000000000002</v>
      </c>
      <c r="V16" s="120">
        <v>0</v>
      </c>
      <c r="W16" s="112">
        <v>14.4</v>
      </c>
      <c r="X16" s="112">
        <v>5.16</v>
      </c>
      <c r="Y16" s="120">
        <v>8.0730000000000004</v>
      </c>
      <c r="Z16" s="120">
        <f t="shared" si="0"/>
        <v>5.7200310000000014</v>
      </c>
      <c r="AA16" s="120">
        <v>7.2967500000000003</v>
      </c>
      <c r="AB16" s="120">
        <v>62.1</v>
      </c>
      <c r="AC16" s="120">
        <v>0</v>
      </c>
      <c r="AD16" s="112">
        <v>24.78</v>
      </c>
      <c r="AE16" s="120">
        <v>5.7442500000000001</v>
      </c>
      <c r="AF16" s="120">
        <v>0.31050000000000005</v>
      </c>
      <c r="AG16" s="120">
        <v>3.8812500000000001</v>
      </c>
      <c r="AH16" s="120">
        <v>5.7318299999999995</v>
      </c>
      <c r="AI16" s="120">
        <v>2.79243</v>
      </c>
      <c r="AJ16" s="120">
        <v>22.045500000000004</v>
      </c>
      <c r="AK16" s="120">
        <v>0</v>
      </c>
      <c r="AL16" s="120">
        <v>0</v>
      </c>
      <c r="AM16" s="120">
        <v>22.192470000000004</v>
      </c>
      <c r="AN16" s="120">
        <v>0</v>
      </c>
      <c r="AO16" s="120">
        <v>4.5938412900000012</v>
      </c>
      <c r="AP16" s="118">
        <f t="shared" si="1"/>
        <v>9.9235799999999994</v>
      </c>
      <c r="AQ16" s="118">
        <f>0</f>
        <v>0</v>
      </c>
      <c r="AR16" s="118">
        <f t="shared" si="2"/>
        <v>336.99632228999997</v>
      </c>
      <c r="AS16" s="118">
        <f t="shared" si="3"/>
        <v>346.91990228999998</v>
      </c>
      <c r="AT16" s="118">
        <f>0</f>
        <v>0</v>
      </c>
      <c r="AU16" s="118">
        <f t="shared" si="4"/>
        <v>346.91990228999998</v>
      </c>
    </row>
    <row r="17" spans="1:47" ht="15.6" x14ac:dyDescent="0.3">
      <c r="A17" s="119" t="s">
        <v>10</v>
      </c>
      <c r="B17" s="120">
        <v>5.7960000000000003</v>
      </c>
      <c r="C17" s="120">
        <v>0</v>
      </c>
      <c r="D17" s="120">
        <v>13.248000000000001</v>
      </c>
      <c r="E17" s="120">
        <v>5.7960000000000003</v>
      </c>
      <c r="F17" s="112">
        <v>0.86</v>
      </c>
      <c r="G17" s="112">
        <v>3.048</v>
      </c>
      <c r="H17" s="112">
        <v>7.0919999999999996</v>
      </c>
      <c r="I17" s="120">
        <v>27.324000000000002</v>
      </c>
      <c r="J17" s="112">
        <v>15.94</v>
      </c>
      <c r="K17" s="112">
        <v>2.4</v>
      </c>
      <c r="L17" s="120">
        <v>1.1592</v>
      </c>
      <c r="M17" s="120">
        <v>5.7960000000000003</v>
      </c>
      <c r="N17" s="120">
        <v>30.304800000000004</v>
      </c>
      <c r="O17" s="120">
        <v>5.7960000000000003</v>
      </c>
      <c r="P17" s="120">
        <v>21.859200000000001</v>
      </c>
      <c r="Q17" s="120">
        <v>2.3184</v>
      </c>
      <c r="R17" s="120">
        <v>1.19232</v>
      </c>
      <c r="S17" s="120">
        <v>4.305600000000001</v>
      </c>
      <c r="T17" s="112">
        <v>2.2599999999999998</v>
      </c>
      <c r="U17" s="120">
        <v>4.305600000000001</v>
      </c>
      <c r="V17" s="120">
        <v>0</v>
      </c>
      <c r="W17" s="112">
        <v>12.84</v>
      </c>
      <c r="X17" s="112">
        <v>6.6719999999999997</v>
      </c>
      <c r="Y17" s="120">
        <v>8.611200000000002</v>
      </c>
      <c r="Z17" s="120">
        <f t="shared" si="0"/>
        <v>5.8215024000000017</v>
      </c>
      <c r="AA17" s="120">
        <v>7.7832000000000017</v>
      </c>
      <c r="AB17" s="120">
        <v>66.240000000000009</v>
      </c>
      <c r="AC17" s="120">
        <v>0</v>
      </c>
      <c r="AD17" s="112">
        <v>23.58</v>
      </c>
      <c r="AE17" s="120">
        <v>6.1272000000000011</v>
      </c>
      <c r="AF17" s="120">
        <v>0.33120000000000005</v>
      </c>
      <c r="AG17" s="120">
        <v>4.1400000000000006</v>
      </c>
      <c r="AH17" s="120">
        <v>6.458400000000001</v>
      </c>
      <c r="AI17" s="120">
        <v>3.1463999999999999</v>
      </c>
      <c r="AJ17" s="120">
        <v>24.840000000000003</v>
      </c>
      <c r="AK17" s="120">
        <v>0</v>
      </c>
      <c r="AL17" s="120">
        <v>0</v>
      </c>
      <c r="AM17" s="120">
        <v>25.005600000000001</v>
      </c>
      <c r="AN17" s="120">
        <v>0</v>
      </c>
      <c r="AO17" s="120">
        <v>5.1761592000000007</v>
      </c>
      <c r="AP17" s="118">
        <f t="shared" si="1"/>
        <v>10.929600000000001</v>
      </c>
      <c r="AQ17" s="118">
        <f>0</f>
        <v>0</v>
      </c>
      <c r="AR17" s="118">
        <f t="shared" si="2"/>
        <v>356.64438159999992</v>
      </c>
      <c r="AS17" s="118">
        <f t="shared" si="3"/>
        <v>367.57398159999991</v>
      </c>
      <c r="AT17" s="118">
        <f>0</f>
        <v>0</v>
      </c>
      <c r="AU17" s="118">
        <f t="shared" si="4"/>
        <v>367.57398159999991</v>
      </c>
    </row>
    <row r="18" spans="1:47" ht="15.6" x14ac:dyDescent="0.3">
      <c r="A18" s="119" t="s">
        <v>11</v>
      </c>
      <c r="B18" s="120">
        <v>6.5205000000000002</v>
      </c>
      <c r="C18" s="120">
        <v>0</v>
      </c>
      <c r="D18" s="120">
        <v>14.904000000000002</v>
      </c>
      <c r="E18" s="120">
        <v>6.5205000000000002</v>
      </c>
      <c r="F18" s="112">
        <v>1.1200000000000001</v>
      </c>
      <c r="G18" s="112">
        <v>4.2839999999999998</v>
      </c>
      <c r="H18" s="112">
        <v>7.2240000000000002</v>
      </c>
      <c r="I18" s="120">
        <v>30.739500000000003</v>
      </c>
      <c r="J18" s="112">
        <v>24.96</v>
      </c>
      <c r="K18" s="112">
        <v>2.3679999999999999</v>
      </c>
      <c r="L18" s="120">
        <v>1.3041000000000003</v>
      </c>
      <c r="M18" s="120">
        <v>6.5205000000000002</v>
      </c>
      <c r="N18" s="120">
        <v>34.0929</v>
      </c>
      <c r="O18" s="120">
        <v>6.5205000000000002</v>
      </c>
      <c r="P18" s="120">
        <v>24.591600000000007</v>
      </c>
      <c r="Q18" s="120">
        <v>2.6082000000000001</v>
      </c>
      <c r="R18" s="120">
        <v>1.3413600000000001</v>
      </c>
      <c r="S18" s="120">
        <v>4.8437999999999999</v>
      </c>
      <c r="T18" s="112">
        <v>2.16</v>
      </c>
      <c r="U18" s="120">
        <v>4.8437999999999999</v>
      </c>
      <c r="V18" s="120">
        <v>0</v>
      </c>
      <c r="W18" s="112">
        <v>20.8</v>
      </c>
      <c r="X18" s="112">
        <v>8.1359999999999992</v>
      </c>
      <c r="Y18" s="120">
        <v>9.6876000000000015</v>
      </c>
      <c r="Z18" s="120">
        <f t="shared" si="0"/>
        <v>7.9950852000000001</v>
      </c>
      <c r="AA18" s="120">
        <v>8.7561</v>
      </c>
      <c r="AB18" s="120">
        <v>74.52</v>
      </c>
      <c r="AC18" s="120">
        <v>0</v>
      </c>
      <c r="AD18" s="112">
        <v>15.48</v>
      </c>
      <c r="AE18" s="120">
        <v>6.8930999999999996</v>
      </c>
      <c r="AF18" s="120">
        <v>0.37260000000000004</v>
      </c>
      <c r="AG18" s="120">
        <v>4.6574999999999998</v>
      </c>
      <c r="AH18" s="120">
        <v>7.2657000000000007</v>
      </c>
      <c r="AI18" s="120">
        <v>3.5397000000000007</v>
      </c>
      <c r="AJ18" s="120">
        <v>27.945000000000007</v>
      </c>
      <c r="AK18" s="120">
        <v>0</v>
      </c>
      <c r="AL18" s="120">
        <v>0</v>
      </c>
      <c r="AM18" s="120">
        <v>28.131300000000003</v>
      </c>
      <c r="AN18" s="120">
        <v>0</v>
      </c>
      <c r="AO18" s="120">
        <v>5.8231791000000008</v>
      </c>
      <c r="AP18" s="118">
        <f t="shared" si="1"/>
        <v>12.2958</v>
      </c>
      <c r="AQ18" s="118">
        <f>0</f>
        <v>0</v>
      </c>
      <c r="AR18" s="118">
        <f t="shared" si="2"/>
        <v>405.17432430000008</v>
      </c>
      <c r="AS18" s="118">
        <f t="shared" si="3"/>
        <v>417.47012430000007</v>
      </c>
      <c r="AT18" s="118">
        <f>0</f>
        <v>0</v>
      </c>
      <c r="AU18" s="118">
        <f t="shared" si="4"/>
        <v>417.47012430000007</v>
      </c>
    </row>
    <row r="19" spans="1:47" ht="15.6" x14ac:dyDescent="0.3">
      <c r="A19" s="119" t="s">
        <v>12</v>
      </c>
      <c r="B19" s="120">
        <v>7.245000000000001</v>
      </c>
      <c r="C19" s="120">
        <v>0</v>
      </c>
      <c r="D19" s="120">
        <v>16.560000000000002</v>
      </c>
      <c r="E19" s="120">
        <v>7.245000000000001</v>
      </c>
      <c r="F19" s="112">
        <v>1.46</v>
      </c>
      <c r="G19" s="112">
        <v>4.2359999999999998</v>
      </c>
      <c r="H19" s="112">
        <v>32.195999999999998</v>
      </c>
      <c r="I19" s="120">
        <v>34.155000000000001</v>
      </c>
      <c r="J19" s="112">
        <v>40.68</v>
      </c>
      <c r="K19" s="112">
        <v>2.6560000000000001</v>
      </c>
      <c r="L19" s="120">
        <v>1.4490000000000001</v>
      </c>
      <c r="M19" s="120">
        <v>7.245000000000001</v>
      </c>
      <c r="N19" s="120">
        <v>37.881000000000007</v>
      </c>
      <c r="O19" s="120">
        <v>7.245000000000001</v>
      </c>
      <c r="P19" s="120">
        <v>27.324000000000002</v>
      </c>
      <c r="Q19" s="120">
        <v>2.8980000000000001</v>
      </c>
      <c r="R19" s="120">
        <v>1.4904000000000002</v>
      </c>
      <c r="S19" s="120">
        <v>5.3820000000000006</v>
      </c>
      <c r="T19" s="112">
        <v>1.94</v>
      </c>
      <c r="U19" s="120">
        <v>5.3820000000000006</v>
      </c>
      <c r="V19" s="120">
        <v>0</v>
      </c>
      <c r="W19" s="112">
        <v>27.56</v>
      </c>
      <c r="X19" s="112">
        <v>19.632000000000001</v>
      </c>
      <c r="Y19" s="120">
        <v>10.764000000000001</v>
      </c>
      <c r="Z19" s="120">
        <f t="shared" si="0"/>
        <v>11.996892000000001</v>
      </c>
      <c r="AA19" s="120">
        <v>9.729000000000001</v>
      </c>
      <c r="AB19" s="120">
        <v>82.8</v>
      </c>
      <c r="AC19" s="120">
        <v>0</v>
      </c>
      <c r="AD19" s="112">
        <v>19.62</v>
      </c>
      <c r="AE19" s="120">
        <v>7.6589999999999998</v>
      </c>
      <c r="AF19" s="120">
        <v>0.41400000000000003</v>
      </c>
      <c r="AG19" s="120">
        <v>5.1749999999999998</v>
      </c>
      <c r="AH19" s="120">
        <v>8.0730000000000004</v>
      </c>
      <c r="AI19" s="120">
        <v>3.9330000000000003</v>
      </c>
      <c r="AJ19" s="120">
        <v>31.050000000000004</v>
      </c>
      <c r="AK19" s="120">
        <v>0</v>
      </c>
      <c r="AL19" s="120">
        <v>0</v>
      </c>
      <c r="AM19" s="120">
        <v>31.257000000000005</v>
      </c>
      <c r="AN19" s="120">
        <v>0</v>
      </c>
      <c r="AO19" s="120">
        <v>6.4701990000000009</v>
      </c>
      <c r="AP19" s="118">
        <f t="shared" si="1"/>
        <v>13.661999999999999</v>
      </c>
      <c r="AQ19" s="118">
        <f>0</f>
        <v>0</v>
      </c>
      <c r="AR19" s="118">
        <f t="shared" si="2"/>
        <v>507.14049100000022</v>
      </c>
      <c r="AS19" s="118">
        <f t="shared" si="3"/>
        <v>520.80249100000026</v>
      </c>
      <c r="AT19" s="118">
        <f>0</f>
        <v>0</v>
      </c>
      <c r="AU19" s="118">
        <f t="shared" si="4"/>
        <v>520.80249100000026</v>
      </c>
    </row>
    <row r="20" spans="1:47" ht="15.6" x14ac:dyDescent="0.3">
      <c r="A20" s="119" t="s">
        <v>13</v>
      </c>
      <c r="B20" s="120">
        <v>7.3174500000000018</v>
      </c>
      <c r="C20" s="120">
        <v>0</v>
      </c>
      <c r="D20" s="120">
        <v>16.7256</v>
      </c>
      <c r="E20" s="120">
        <v>7.3174500000000018</v>
      </c>
      <c r="F20" s="112">
        <v>1.28</v>
      </c>
      <c r="G20" s="112">
        <v>4.524</v>
      </c>
      <c r="H20" s="112">
        <v>34.176000000000002</v>
      </c>
      <c r="I20" s="120">
        <v>34.496550000000006</v>
      </c>
      <c r="J20" s="112">
        <v>42.42</v>
      </c>
      <c r="K20" s="112">
        <v>3.968</v>
      </c>
      <c r="L20" s="120">
        <v>1.46349</v>
      </c>
      <c r="M20" s="120">
        <v>7.3174500000000018</v>
      </c>
      <c r="N20" s="120">
        <v>38.259810000000009</v>
      </c>
      <c r="O20" s="120">
        <v>7.3174500000000018</v>
      </c>
      <c r="P20" s="120">
        <v>27.597239999999999</v>
      </c>
      <c r="Q20" s="120">
        <v>2.9269800000000004</v>
      </c>
      <c r="R20" s="120">
        <v>1.505304</v>
      </c>
      <c r="S20" s="120">
        <v>5.4358200000000005</v>
      </c>
      <c r="T20" s="112">
        <v>4.16</v>
      </c>
      <c r="U20" s="120">
        <v>5.4358200000000005</v>
      </c>
      <c r="V20" s="120">
        <v>0</v>
      </c>
      <c r="W20" s="112">
        <v>28.24</v>
      </c>
      <c r="X20" s="112">
        <v>23.46</v>
      </c>
      <c r="Y20" s="120">
        <v>10.871639999999999</v>
      </c>
      <c r="Z20" s="120">
        <f t="shared" si="0"/>
        <v>12.952329480000001</v>
      </c>
      <c r="AA20" s="120">
        <v>9.8262900000000002</v>
      </c>
      <c r="AB20" s="120">
        <v>83.628</v>
      </c>
      <c r="AC20" s="120">
        <v>0</v>
      </c>
      <c r="AD20" s="112">
        <v>32.82</v>
      </c>
      <c r="AE20" s="120">
        <v>7.735590000000002</v>
      </c>
      <c r="AF20" s="120">
        <v>0.41814000000000001</v>
      </c>
      <c r="AG20" s="120">
        <v>5.22675</v>
      </c>
      <c r="AH20" s="120">
        <v>5.8291199999999996</v>
      </c>
      <c r="AI20" s="120">
        <v>8.3793600000000019</v>
      </c>
      <c r="AJ20" s="120">
        <v>169.40880000000001</v>
      </c>
      <c r="AK20" s="120">
        <v>0</v>
      </c>
      <c r="AL20" s="120">
        <v>0</v>
      </c>
      <c r="AM20" s="120">
        <v>27.506160000000001</v>
      </c>
      <c r="AN20" s="120">
        <v>0</v>
      </c>
      <c r="AO20" s="120">
        <v>5.6937751200000006</v>
      </c>
      <c r="AP20" s="118">
        <f t="shared" si="1"/>
        <v>11.47401</v>
      </c>
      <c r="AQ20" s="118">
        <f>0</f>
        <v>0</v>
      </c>
      <c r="AR20" s="118">
        <f t="shared" si="2"/>
        <v>674.16635859999985</v>
      </c>
      <c r="AS20" s="118">
        <f t="shared" si="3"/>
        <v>685.64036859999987</v>
      </c>
      <c r="AT20" s="118">
        <f>0</f>
        <v>0</v>
      </c>
      <c r="AU20" s="118">
        <f t="shared" si="4"/>
        <v>685.64036859999987</v>
      </c>
    </row>
    <row r="21" spans="1:47" ht="15.6" x14ac:dyDescent="0.3">
      <c r="A21" s="119" t="s">
        <v>14</v>
      </c>
      <c r="B21" s="120">
        <v>7.245000000000001</v>
      </c>
      <c r="C21" s="120">
        <v>0</v>
      </c>
      <c r="D21" s="120">
        <v>16.560000000000002</v>
      </c>
      <c r="E21" s="120">
        <v>7.245000000000001</v>
      </c>
      <c r="F21" s="112">
        <v>3.14</v>
      </c>
      <c r="G21" s="112">
        <v>4.992</v>
      </c>
      <c r="H21" s="112">
        <v>30.815999999999999</v>
      </c>
      <c r="I21" s="120">
        <v>34.155000000000001</v>
      </c>
      <c r="J21" s="112">
        <v>31.74</v>
      </c>
      <c r="K21" s="112">
        <v>7.7119999999999997</v>
      </c>
      <c r="L21" s="120">
        <v>1.4490000000000001</v>
      </c>
      <c r="M21" s="120">
        <v>7.245000000000001</v>
      </c>
      <c r="N21" s="120">
        <v>37.881000000000007</v>
      </c>
      <c r="O21" s="120">
        <v>7.245000000000001</v>
      </c>
      <c r="P21" s="120">
        <v>27.324000000000002</v>
      </c>
      <c r="Q21" s="120">
        <v>2.8980000000000001</v>
      </c>
      <c r="R21" s="120">
        <v>1.4904000000000002</v>
      </c>
      <c r="S21" s="120">
        <v>5.3820000000000006</v>
      </c>
      <c r="T21" s="112">
        <v>13.46</v>
      </c>
      <c r="U21" s="120">
        <v>5.3820000000000006</v>
      </c>
      <c r="V21" s="120">
        <v>0</v>
      </c>
      <c r="W21" s="112">
        <v>31.96</v>
      </c>
      <c r="X21" s="112">
        <v>22.212</v>
      </c>
      <c r="Y21" s="120">
        <v>10.764000000000001</v>
      </c>
      <c r="Z21" s="120">
        <f t="shared" si="0"/>
        <v>13.441751999999999</v>
      </c>
      <c r="AA21" s="120">
        <v>9.729000000000001</v>
      </c>
      <c r="AB21" s="120">
        <v>82.8</v>
      </c>
      <c r="AC21" s="120">
        <v>0</v>
      </c>
      <c r="AD21" s="112">
        <v>42.6</v>
      </c>
      <c r="AE21" s="120">
        <v>7.6589999999999998</v>
      </c>
      <c r="AF21" s="120">
        <v>0.41400000000000003</v>
      </c>
      <c r="AG21" s="120">
        <v>5.1749999999999998</v>
      </c>
      <c r="AH21" s="120">
        <v>5.9616000000000007</v>
      </c>
      <c r="AI21" s="120">
        <v>8.5698000000000025</v>
      </c>
      <c r="AJ21" s="120">
        <v>173.25900000000001</v>
      </c>
      <c r="AK21" s="120">
        <v>0</v>
      </c>
      <c r="AL21" s="120">
        <v>0</v>
      </c>
      <c r="AM21" s="120">
        <v>28.131300000000003</v>
      </c>
      <c r="AN21" s="120">
        <v>0</v>
      </c>
      <c r="AO21" s="120">
        <v>5.8231791000000008</v>
      </c>
      <c r="AP21" s="118">
        <f t="shared" si="1"/>
        <v>11.550599999999999</v>
      </c>
      <c r="AQ21" s="118">
        <f>0</f>
        <v>0</v>
      </c>
      <c r="AR21" s="118">
        <f t="shared" si="2"/>
        <v>690.31043110000007</v>
      </c>
      <c r="AS21" s="118">
        <f t="shared" si="3"/>
        <v>701.8610311000001</v>
      </c>
      <c r="AT21" s="118">
        <f>0</f>
        <v>0</v>
      </c>
      <c r="AU21" s="118">
        <f t="shared" si="4"/>
        <v>701.8610311000001</v>
      </c>
    </row>
    <row r="22" spans="1:47" ht="15.6" x14ac:dyDescent="0.3">
      <c r="A22" s="119" t="s">
        <v>15</v>
      </c>
      <c r="B22" s="120">
        <v>6.5205000000000002</v>
      </c>
      <c r="C22" s="120">
        <v>0</v>
      </c>
      <c r="D22" s="120">
        <v>14.904000000000002</v>
      </c>
      <c r="E22" s="120">
        <v>6.5205000000000002</v>
      </c>
      <c r="F22" s="112">
        <v>3.4</v>
      </c>
      <c r="G22" s="112">
        <v>5.4720000000000004</v>
      </c>
      <c r="H22" s="112">
        <v>28.847999999999999</v>
      </c>
      <c r="I22" s="120">
        <v>30.739500000000003</v>
      </c>
      <c r="J22" s="112">
        <v>26.24</v>
      </c>
      <c r="K22" s="112">
        <v>8.8320000000000007</v>
      </c>
      <c r="L22" s="120">
        <v>1.3041000000000003</v>
      </c>
      <c r="M22" s="120">
        <v>6.5205000000000002</v>
      </c>
      <c r="N22" s="120">
        <v>34.0929</v>
      </c>
      <c r="O22" s="120">
        <v>6.5205000000000002</v>
      </c>
      <c r="P22" s="120">
        <v>24.591600000000007</v>
      </c>
      <c r="Q22" s="120">
        <v>2.6082000000000001</v>
      </c>
      <c r="R22" s="120">
        <v>1.3413600000000001</v>
      </c>
      <c r="S22" s="120">
        <v>4.8437999999999999</v>
      </c>
      <c r="T22" s="112">
        <v>12.7</v>
      </c>
      <c r="U22" s="120">
        <v>4.8437999999999999</v>
      </c>
      <c r="V22" s="120">
        <v>0</v>
      </c>
      <c r="W22" s="112">
        <v>28.72</v>
      </c>
      <c r="X22" s="112">
        <v>25.728000000000002</v>
      </c>
      <c r="Y22" s="120">
        <v>9.6876000000000015</v>
      </c>
      <c r="Z22" s="120">
        <f t="shared" si="0"/>
        <v>13.2760692</v>
      </c>
      <c r="AA22" s="120">
        <v>8.7561</v>
      </c>
      <c r="AB22" s="120">
        <v>74.52</v>
      </c>
      <c r="AC22" s="120">
        <v>0</v>
      </c>
      <c r="AD22" s="112">
        <v>37.68</v>
      </c>
      <c r="AE22" s="120">
        <v>6.8930999999999996</v>
      </c>
      <c r="AF22" s="120">
        <v>0.37260000000000004</v>
      </c>
      <c r="AG22" s="120">
        <v>4.6574999999999998</v>
      </c>
      <c r="AH22" s="120">
        <v>6.2927999999999997</v>
      </c>
      <c r="AI22" s="120">
        <v>9.0459000000000014</v>
      </c>
      <c r="AJ22" s="120">
        <v>182.8845</v>
      </c>
      <c r="AK22" s="120">
        <v>0</v>
      </c>
      <c r="AL22" s="120">
        <v>0</v>
      </c>
      <c r="AM22" s="120">
        <v>29.694149999999997</v>
      </c>
      <c r="AN22" s="120">
        <v>0</v>
      </c>
      <c r="AO22" s="120">
        <v>6.1466890499999991</v>
      </c>
      <c r="AP22" s="118">
        <f t="shared" si="1"/>
        <v>11.322900000000001</v>
      </c>
      <c r="AQ22" s="118">
        <f>0</f>
        <v>0</v>
      </c>
      <c r="AR22" s="118">
        <f t="shared" si="2"/>
        <v>663.87536824999984</v>
      </c>
      <c r="AS22" s="118">
        <f t="shared" si="3"/>
        <v>675.19826824999984</v>
      </c>
      <c r="AT22" s="118">
        <f>0</f>
        <v>0</v>
      </c>
      <c r="AU22" s="118">
        <f t="shared" si="4"/>
        <v>675.19826824999984</v>
      </c>
    </row>
    <row r="23" spans="1:47" ht="15.6" x14ac:dyDescent="0.3">
      <c r="A23" s="119" t="s">
        <v>16</v>
      </c>
      <c r="B23" s="120">
        <v>7.6589999999999998</v>
      </c>
      <c r="C23" s="120">
        <v>0</v>
      </c>
      <c r="D23" s="120">
        <v>80.73</v>
      </c>
      <c r="E23" s="120">
        <v>7.6589999999999998</v>
      </c>
      <c r="F23" s="112">
        <v>2.5</v>
      </c>
      <c r="G23" s="112">
        <v>4.6559999999999997</v>
      </c>
      <c r="H23" s="112">
        <v>27.312000000000001</v>
      </c>
      <c r="I23" s="120">
        <v>61.686000000000007</v>
      </c>
      <c r="J23" s="112">
        <v>27.5</v>
      </c>
      <c r="K23" s="112">
        <v>9.4719999999999995</v>
      </c>
      <c r="L23" s="120">
        <v>4.7610000000000001</v>
      </c>
      <c r="M23" s="120">
        <v>32.085000000000001</v>
      </c>
      <c r="N23" s="120">
        <v>71.829000000000008</v>
      </c>
      <c r="O23" s="120">
        <v>32.085000000000001</v>
      </c>
      <c r="P23" s="120">
        <v>83.214000000000013</v>
      </c>
      <c r="Q23" s="120">
        <v>1.8630000000000002</v>
      </c>
      <c r="R23" s="120">
        <v>1.1385000000000001</v>
      </c>
      <c r="S23" s="120">
        <v>0.62100000000000011</v>
      </c>
      <c r="T23" s="112">
        <v>12.36</v>
      </c>
      <c r="U23" s="120">
        <v>0.62100000000000011</v>
      </c>
      <c r="V23" s="120">
        <v>0</v>
      </c>
      <c r="W23" s="112">
        <v>30.28</v>
      </c>
      <c r="X23" s="112">
        <v>17.687999999999999</v>
      </c>
      <c r="Y23" s="120">
        <v>21.114000000000001</v>
      </c>
      <c r="Z23" s="120">
        <f t="shared" si="0"/>
        <v>14.299974000000002</v>
      </c>
      <c r="AA23" s="120">
        <v>32.085000000000001</v>
      </c>
      <c r="AB23" s="120">
        <v>33.120000000000005</v>
      </c>
      <c r="AC23" s="120">
        <v>0</v>
      </c>
      <c r="AD23" s="112">
        <v>36.299999999999997</v>
      </c>
      <c r="AE23" s="120">
        <v>6.8310000000000004</v>
      </c>
      <c r="AF23" s="120">
        <v>2.6910000000000003</v>
      </c>
      <c r="AG23" s="120">
        <v>6.6240000000000006</v>
      </c>
      <c r="AH23" s="120">
        <v>6.6240000000000006</v>
      </c>
      <c r="AI23" s="120">
        <v>9.5220000000000002</v>
      </c>
      <c r="AJ23" s="120">
        <v>192.51000000000002</v>
      </c>
      <c r="AK23" s="120">
        <v>0</v>
      </c>
      <c r="AL23" s="120">
        <v>0</v>
      </c>
      <c r="AM23" s="120">
        <v>31.257000000000005</v>
      </c>
      <c r="AN23" s="120">
        <v>0</v>
      </c>
      <c r="AO23" s="120">
        <v>6.4701990000000009</v>
      </c>
      <c r="AP23" s="118">
        <f t="shared" si="1"/>
        <v>15.939000000000002</v>
      </c>
      <c r="AQ23" s="118">
        <f>0</f>
        <v>0</v>
      </c>
      <c r="AR23" s="118">
        <f t="shared" si="2"/>
        <v>901.22867300000007</v>
      </c>
      <c r="AS23" s="118">
        <f t="shared" si="3"/>
        <v>917.16767300000004</v>
      </c>
      <c r="AT23" s="118">
        <f>0</f>
        <v>0</v>
      </c>
      <c r="AU23" s="118">
        <f t="shared" si="4"/>
        <v>917.16767300000004</v>
      </c>
    </row>
    <row r="24" spans="1:47" ht="15.6" x14ac:dyDescent="0.3">
      <c r="A24" s="119" t="s">
        <v>17</v>
      </c>
      <c r="B24" s="120">
        <v>7.8121800000000015</v>
      </c>
      <c r="C24" s="120">
        <v>0</v>
      </c>
      <c r="D24" s="120">
        <v>82.3446</v>
      </c>
      <c r="E24" s="120">
        <v>7.8121800000000015</v>
      </c>
      <c r="F24" s="112">
        <v>2.78</v>
      </c>
      <c r="G24" s="112">
        <v>7.3319999999999999</v>
      </c>
      <c r="H24" s="112">
        <v>22.763999999999999</v>
      </c>
      <c r="I24" s="120">
        <v>62.919719999999998</v>
      </c>
      <c r="J24" s="112">
        <v>29.34</v>
      </c>
      <c r="K24" s="112">
        <v>9.7919999999999998</v>
      </c>
      <c r="L24" s="120">
        <v>4.8562200000000004</v>
      </c>
      <c r="M24" s="120">
        <v>32.726700000000008</v>
      </c>
      <c r="N24" s="120">
        <v>73.26558</v>
      </c>
      <c r="O24" s="120">
        <v>32.726700000000008</v>
      </c>
      <c r="P24" s="120">
        <v>84.87827999999999</v>
      </c>
      <c r="Q24" s="120">
        <v>1.9002600000000003</v>
      </c>
      <c r="R24" s="120">
        <v>1.1612700000000002</v>
      </c>
      <c r="S24" s="120">
        <v>0.63342000000000009</v>
      </c>
      <c r="T24" s="112">
        <v>11.32</v>
      </c>
      <c r="U24" s="120">
        <v>0.63342000000000009</v>
      </c>
      <c r="V24" s="120">
        <v>0</v>
      </c>
      <c r="W24" s="112">
        <v>31.12</v>
      </c>
      <c r="X24" s="112">
        <v>12.936</v>
      </c>
      <c r="Y24" s="120">
        <v>21.536280000000005</v>
      </c>
      <c r="Z24" s="120">
        <f t="shared" si="0"/>
        <v>13.577601960000001</v>
      </c>
      <c r="AA24" s="120">
        <v>32.726700000000008</v>
      </c>
      <c r="AB24" s="120">
        <v>33.782400000000003</v>
      </c>
      <c r="AC24" s="120">
        <v>0</v>
      </c>
      <c r="AD24" s="112">
        <v>38.58</v>
      </c>
      <c r="AE24" s="120">
        <v>6.9676200000000001</v>
      </c>
      <c r="AF24" s="120">
        <v>2.7448200000000003</v>
      </c>
      <c r="AG24" s="120">
        <v>6.7564799999999998</v>
      </c>
      <c r="AH24" s="120">
        <v>6.6902400000000002</v>
      </c>
      <c r="AI24" s="120">
        <v>9.6172200000000014</v>
      </c>
      <c r="AJ24" s="120">
        <v>194.43510000000003</v>
      </c>
      <c r="AK24" s="120">
        <v>0</v>
      </c>
      <c r="AL24" s="120">
        <v>0</v>
      </c>
      <c r="AM24" s="120">
        <v>31.569570000000002</v>
      </c>
      <c r="AN24" s="120">
        <v>0</v>
      </c>
      <c r="AO24" s="120">
        <v>6.5349009900000006</v>
      </c>
      <c r="AP24" s="118">
        <f t="shared" si="1"/>
        <v>16.19154</v>
      </c>
      <c r="AQ24" s="118">
        <f>0</f>
        <v>0</v>
      </c>
      <c r="AR24" s="118">
        <f t="shared" si="2"/>
        <v>910.3819229500001</v>
      </c>
      <c r="AS24" s="118">
        <f t="shared" si="3"/>
        <v>926.57346295000013</v>
      </c>
      <c r="AT24" s="118">
        <f>0</f>
        <v>0</v>
      </c>
      <c r="AU24" s="118">
        <f t="shared" si="4"/>
        <v>926.57346295000013</v>
      </c>
    </row>
    <row r="25" spans="1:47" ht="15.6" x14ac:dyDescent="0.3">
      <c r="A25" s="119" t="s">
        <v>18</v>
      </c>
      <c r="B25" s="120">
        <v>6.8930999999999996</v>
      </c>
      <c r="C25" s="120">
        <v>0</v>
      </c>
      <c r="D25" s="120">
        <v>72.657000000000011</v>
      </c>
      <c r="E25" s="120">
        <v>6.8930999999999996</v>
      </c>
      <c r="F25" s="112">
        <v>1.76</v>
      </c>
      <c r="G25" s="112">
        <v>5.1479999999999997</v>
      </c>
      <c r="H25" s="112">
        <v>19.103999999999999</v>
      </c>
      <c r="I25" s="120">
        <v>55.517400000000016</v>
      </c>
      <c r="J25" s="112">
        <v>35.380000000000003</v>
      </c>
      <c r="K25" s="112">
        <v>8.4160000000000004</v>
      </c>
      <c r="L25" s="120">
        <v>4.2849000000000013</v>
      </c>
      <c r="M25" s="120">
        <v>28.8765</v>
      </c>
      <c r="N25" s="120">
        <v>64.646100000000004</v>
      </c>
      <c r="O25" s="120">
        <v>28.8765</v>
      </c>
      <c r="P25" s="120">
        <v>74.892600000000016</v>
      </c>
      <c r="Q25" s="120">
        <v>1.6767000000000001</v>
      </c>
      <c r="R25" s="120">
        <v>1.0246500000000001</v>
      </c>
      <c r="S25" s="120">
        <v>0.55890000000000006</v>
      </c>
      <c r="T25" s="112">
        <v>11.66</v>
      </c>
      <c r="U25" s="120">
        <v>0.55890000000000006</v>
      </c>
      <c r="V25" s="120">
        <v>0</v>
      </c>
      <c r="W25" s="112">
        <v>29.08</v>
      </c>
      <c r="X25" s="112">
        <v>19.260000000000002</v>
      </c>
      <c r="Y25" s="120">
        <v>19.002600000000005</v>
      </c>
      <c r="Z25" s="120">
        <f t="shared" si="0"/>
        <v>13.939918200000001</v>
      </c>
      <c r="AA25" s="120">
        <v>28.8765</v>
      </c>
      <c r="AB25" s="120">
        <v>29.808000000000003</v>
      </c>
      <c r="AC25" s="120">
        <v>0</v>
      </c>
      <c r="AD25" s="112">
        <v>36</v>
      </c>
      <c r="AE25" s="120">
        <v>6.1479000000000008</v>
      </c>
      <c r="AF25" s="120">
        <v>2.4218999999999999</v>
      </c>
      <c r="AG25" s="120">
        <v>5.9616000000000007</v>
      </c>
      <c r="AH25" s="120">
        <v>5.9616000000000007</v>
      </c>
      <c r="AI25" s="120">
        <v>8.5698000000000025</v>
      </c>
      <c r="AJ25" s="120">
        <v>173.25900000000001</v>
      </c>
      <c r="AK25" s="120">
        <v>0</v>
      </c>
      <c r="AL25" s="120">
        <v>0</v>
      </c>
      <c r="AM25" s="120">
        <v>28.131300000000003</v>
      </c>
      <c r="AN25" s="120">
        <v>0</v>
      </c>
      <c r="AO25" s="120">
        <v>5.8231791000000008</v>
      </c>
      <c r="AP25" s="118">
        <f t="shared" si="1"/>
        <v>14.345100000000002</v>
      </c>
      <c r="AQ25" s="118">
        <f>0</f>
        <v>0</v>
      </c>
      <c r="AR25" s="118">
        <f t="shared" si="2"/>
        <v>826.72254730000031</v>
      </c>
      <c r="AS25" s="118">
        <f t="shared" si="3"/>
        <v>841.06764730000032</v>
      </c>
      <c r="AT25" s="118">
        <f>0</f>
        <v>0</v>
      </c>
      <c r="AU25" s="118">
        <f t="shared" si="4"/>
        <v>841.06764730000032</v>
      </c>
    </row>
    <row r="26" spans="1:47" ht="15.6" x14ac:dyDescent="0.3">
      <c r="A26" s="119" t="s">
        <v>19</v>
      </c>
      <c r="B26" s="120">
        <v>7.6589999999999998</v>
      </c>
      <c r="C26" s="120">
        <v>0</v>
      </c>
      <c r="D26" s="120">
        <v>80.73</v>
      </c>
      <c r="E26" s="120">
        <v>7.6589999999999998</v>
      </c>
      <c r="F26" s="112">
        <v>2.08</v>
      </c>
      <c r="G26" s="112">
        <v>5.7359999999999998</v>
      </c>
      <c r="H26" s="112">
        <v>25.44</v>
      </c>
      <c r="I26" s="120">
        <v>61.686000000000007</v>
      </c>
      <c r="J26" s="112">
        <v>29.2</v>
      </c>
      <c r="K26" s="112">
        <v>7.3920000000000003</v>
      </c>
      <c r="L26" s="120">
        <v>4.7610000000000001</v>
      </c>
      <c r="M26" s="120">
        <v>32.085000000000001</v>
      </c>
      <c r="N26" s="120">
        <v>71.829000000000008</v>
      </c>
      <c r="O26" s="120">
        <v>32.085000000000001</v>
      </c>
      <c r="P26" s="120">
        <v>83.214000000000013</v>
      </c>
      <c r="Q26" s="120">
        <v>1.8630000000000002</v>
      </c>
      <c r="R26" s="120">
        <v>1.1385000000000001</v>
      </c>
      <c r="S26" s="120">
        <v>0.62100000000000011</v>
      </c>
      <c r="T26" s="112">
        <v>11.56</v>
      </c>
      <c r="U26" s="120">
        <v>0.62100000000000011</v>
      </c>
      <c r="V26" s="120">
        <v>0</v>
      </c>
      <c r="W26" s="112">
        <v>29.96</v>
      </c>
      <c r="X26" s="112">
        <v>15.972</v>
      </c>
      <c r="Y26" s="120">
        <v>21.114000000000001</v>
      </c>
      <c r="Z26" s="120">
        <f t="shared" si="0"/>
        <v>13.878522000000002</v>
      </c>
      <c r="AA26" s="120">
        <v>32.085000000000001</v>
      </c>
      <c r="AB26" s="120">
        <v>33.120000000000005</v>
      </c>
      <c r="AC26" s="120">
        <v>0</v>
      </c>
      <c r="AD26" s="112">
        <v>33.54</v>
      </c>
      <c r="AE26" s="120">
        <v>6.8310000000000004</v>
      </c>
      <c r="AF26" s="120">
        <v>2.6910000000000003</v>
      </c>
      <c r="AG26" s="120">
        <v>6.6240000000000006</v>
      </c>
      <c r="AH26" s="120">
        <v>6.6240000000000006</v>
      </c>
      <c r="AI26" s="120">
        <v>9.5220000000000002</v>
      </c>
      <c r="AJ26" s="120">
        <v>192.51000000000002</v>
      </c>
      <c r="AK26" s="120">
        <v>0</v>
      </c>
      <c r="AL26" s="120">
        <v>0</v>
      </c>
      <c r="AM26" s="120">
        <v>31.257000000000005</v>
      </c>
      <c r="AN26" s="120">
        <v>0</v>
      </c>
      <c r="AO26" s="120">
        <v>6.4701990000000009</v>
      </c>
      <c r="AP26" s="118">
        <f t="shared" si="1"/>
        <v>15.939000000000002</v>
      </c>
      <c r="AQ26" s="118">
        <f>0</f>
        <v>0</v>
      </c>
      <c r="AR26" s="118">
        <f t="shared" si="2"/>
        <v>893.61922100000027</v>
      </c>
      <c r="AS26" s="118">
        <f t="shared" si="3"/>
        <v>909.55822100000023</v>
      </c>
      <c r="AT26" s="118">
        <f>0</f>
        <v>0</v>
      </c>
      <c r="AU26" s="118">
        <f t="shared" si="4"/>
        <v>909.55822100000023</v>
      </c>
    </row>
    <row r="27" spans="1:47" ht="15.6" x14ac:dyDescent="0.3">
      <c r="A27" s="119" t="s">
        <v>20</v>
      </c>
      <c r="B27" s="120">
        <v>8.4249000000000009</v>
      </c>
      <c r="C27" s="120">
        <v>0</v>
      </c>
      <c r="D27" s="120">
        <v>88.802999999999997</v>
      </c>
      <c r="E27" s="120">
        <v>8.4249000000000009</v>
      </c>
      <c r="F27" s="112">
        <v>2.58</v>
      </c>
      <c r="G27" s="112">
        <v>5.484</v>
      </c>
      <c r="H27" s="112">
        <v>26.327999999999999</v>
      </c>
      <c r="I27" s="120">
        <v>67.854600000000019</v>
      </c>
      <c r="J27" s="112">
        <v>32.6</v>
      </c>
      <c r="K27" s="112">
        <v>8.8000000000000007</v>
      </c>
      <c r="L27" s="120">
        <v>5.2370999999999999</v>
      </c>
      <c r="M27" s="120">
        <v>35.293500000000002</v>
      </c>
      <c r="N27" s="120">
        <v>79.011900000000011</v>
      </c>
      <c r="O27" s="120">
        <v>35.293500000000002</v>
      </c>
      <c r="P27" s="120">
        <v>91.535400000000024</v>
      </c>
      <c r="Q27" s="120">
        <v>2.0493000000000001</v>
      </c>
      <c r="R27" s="120">
        <v>1.2523500000000003</v>
      </c>
      <c r="S27" s="120">
        <v>0.68310000000000015</v>
      </c>
      <c r="T27" s="112">
        <v>12.44</v>
      </c>
      <c r="U27" s="120">
        <v>0.68310000000000015</v>
      </c>
      <c r="V27" s="120">
        <v>0</v>
      </c>
      <c r="W27" s="112">
        <v>27.04</v>
      </c>
      <c r="X27" s="112">
        <v>11.22</v>
      </c>
      <c r="Y27" s="120">
        <v>23.2254</v>
      </c>
      <c r="Z27" s="120">
        <f t="shared" si="0"/>
        <v>12.727477800000001</v>
      </c>
      <c r="AA27" s="120">
        <v>35.293500000000002</v>
      </c>
      <c r="AB27" s="120">
        <v>36.432000000000002</v>
      </c>
      <c r="AC27" s="120">
        <v>0</v>
      </c>
      <c r="AD27" s="112">
        <v>33.24</v>
      </c>
      <c r="AE27" s="120">
        <v>7.5141</v>
      </c>
      <c r="AF27" s="120">
        <v>2.9601000000000002</v>
      </c>
      <c r="AG27" s="120">
        <v>7.2864000000000022</v>
      </c>
      <c r="AH27" s="120">
        <v>6.8227200000000012</v>
      </c>
      <c r="AI27" s="120">
        <v>9.807660000000002</v>
      </c>
      <c r="AJ27" s="120">
        <v>198.28530000000001</v>
      </c>
      <c r="AK27" s="120">
        <v>0</v>
      </c>
      <c r="AL27" s="120">
        <v>0</v>
      </c>
      <c r="AM27" s="120">
        <v>32.194710000000001</v>
      </c>
      <c r="AN27" s="120">
        <v>0</v>
      </c>
      <c r="AO27" s="120">
        <v>6.6643049699999999</v>
      </c>
      <c r="AP27" s="118">
        <f t="shared" si="1"/>
        <v>17.069220000000005</v>
      </c>
      <c r="AQ27" s="118">
        <f>0</f>
        <v>0</v>
      </c>
      <c r="AR27" s="118">
        <f t="shared" si="2"/>
        <v>946.42310277000013</v>
      </c>
      <c r="AS27" s="118">
        <f t="shared" si="3"/>
        <v>963.4923227700001</v>
      </c>
      <c r="AT27" s="118">
        <f>0</f>
        <v>0</v>
      </c>
      <c r="AU27" s="118">
        <f t="shared" si="4"/>
        <v>963.4923227700001</v>
      </c>
    </row>
    <row r="28" spans="1:47" ht="15.6" x14ac:dyDescent="0.3">
      <c r="A28" s="119" t="s">
        <v>21</v>
      </c>
      <c r="B28" s="120">
        <v>8.5014900000000022</v>
      </c>
      <c r="C28" s="120">
        <v>0</v>
      </c>
      <c r="D28" s="120">
        <v>89.610300000000024</v>
      </c>
      <c r="E28" s="120">
        <v>8.5014900000000022</v>
      </c>
      <c r="F28" s="112">
        <v>2.74</v>
      </c>
      <c r="G28" s="112">
        <v>6.42</v>
      </c>
      <c r="H28" s="112">
        <v>29.4</v>
      </c>
      <c r="I28" s="120">
        <v>68.471460000000008</v>
      </c>
      <c r="J28" s="112">
        <v>31.86</v>
      </c>
      <c r="K28" s="112">
        <v>7.2640000000000002</v>
      </c>
      <c r="L28" s="120">
        <v>5.2847100000000014</v>
      </c>
      <c r="M28" s="120">
        <v>35.614350000000009</v>
      </c>
      <c r="N28" s="120">
        <v>79.730190000000022</v>
      </c>
      <c r="O28" s="120">
        <v>35.614350000000009</v>
      </c>
      <c r="P28" s="120">
        <v>92.36754000000002</v>
      </c>
      <c r="Q28" s="120">
        <v>2.0679300000000005</v>
      </c>
      <c r="R28" s="120">
        <v>1.2637350000000005</v>
      </c>
      <c r="S28" s="120">
        <v>0.68931000000000009</v>
      </c>
      <c r="T28" s="112">
        <v>11.56</v>
      </c>
      <c r="U28" s="120">
        <v>0.68931000000000009</v>
      </c>
      <c r="V28" s="120">
        <v>0</v>
      </c>
      <c r="W28" s="112">
        <v>32</v>
      </c>
      <c r="X28" s="112">
        <v>10.644</v>
      </c>
      <c r="Y28" s="120">
        <v>23.436540000000001</v>
      </c>
      <c r="Z28" s="120">
        <f t="shared" si="0"/>
        <v>13.67867178</v>
      </c>
      <c r="AA28" s="120">
        <v>35.614350000000009</v>
      </c>
      <c r="AB28" s="120">
        <v>36.763200000000005</v>
      </c>
      <c r="AC28" s="120">
        <v>0</v>
      </c>
      <c r="AD28" s="112">
        <v>33.36</v>
      </c>
      <c r="AE28" s="120">
        <v>7.582410000000003</v>
      </c>
      <c r="AF28" s="120">
        <v>2.9870100000000006</v>
      </c>
      <c r="AG28" s="120">
        <v>7.352640000000001</v>
      </c>
      <c r="AH28" s="120">
        <v>6.8889600000000009</v>
      </c>
      <c r="AI28" s="120">
        <v>9.9028800000000015</v>
      </c>
      <c r="AJ28" s="120">
        <v>200.21040000000005</v>
      </c>
      <c r="AK28" s="120">
        <v>0</v>
      </c>
      <c r="AL28" s="120">
        <v>0</v>
      </c>
      <c r="AM28" s="120">
        <v>32.507280000000002</v>
      </c>
      <c r="AN28" s="120">
        <v>0</v>
      </c>
      <c r="AO28" s="120">
        <v>6.7290069600000004</v>
      </c>
      <c r="AP28" s="118">
        <f t="shared" si="1"/>
        <v>17.228610000000003</v>
      </c>
      <c r="AQ28" s="118">
        <f>0</f>
        <v>0</v>
      </c>
      <c r="AR28" s="118">
        <f t="shared" si="2"/>
        <v>960.0789037400001</v>
      </c>
      <c r="AS28" s="118">
        <f t="shared" si="3"/>
        <v>977.3075137400001</v>
      </c>
      <c r="AT28" s="118">
        <f>0</f>
        <v>0</v>
      </c>
      <c r="AU28" s="118">
        <f t="shared" si="4"/>
        <v>977.3075137400001</v>
      </c>
    </row>
    <row r="29" spans="1:47" ht="15.6" x14ac:dyDescent="0.3">
      <c r="A29" s="119" t="s">
        <v>22</v>
      </c>
      <c r="B29" s="120">
        <v>7.5824099999999994</v>
      </c>
      <c r="C29" s="120">
        <v>0</v>
      </c>
      <c r="D29" s="120">
        <v>79.922700000000006</v>
      </c>
      <c r="E29" s="120">
        <v>7.5824099999999994</v>
      </c>
      <c r="F29" s="112">
        <v>3.46</v>
      </c>
      <c r="G29" s="112">
        <v>5.6760000000000002</v>
      </c>
      <c r="H29" s="112">
        <v>25.452000000000002</v>
      </c>
      <c r="I29" s="120">
        <v>61.069140000000004</v>
      </c>
      <c r="J29" s="112">
        <v>34.5</v>
      </c>
      <c r="K29" s="112">
        <v>6.8159999999999998</v>
      </c>
      <c r="L29" s="120">
        <v>4.7133900000000004</v>
      </c>
      <c r="M29" s="120">
        <v>31.764150000000001</v>
      </c>
      <c r="N29" s="120">
        <v>71.110709999999997</v>
      </c>
      <c r="O29" s="120">
        <v>31.764150000000001</v>
      </c>
      <c r="P29" s="120">
        <v>82.381860000000017</v>
      </c>
      <c r="Q29" s="120">
        <v>1.8443700000000001</v>
      </c>
      <c r="R29" s="120">
        <v>1.1271150000000001</v>
      </c>
      <c r="S29" s="120">
        <v>0.61478999999999995</v>
      </c>
      <c r="T29" s="112">
        <v>10.62</v>
      </c>
      <c r="U29" s="120">
        <v>0.61478999999999995</v>
      </c>
      <c r="V29" s="120">
        <v>0</v>
      </c>
      <c r="W29" s="112">
        <v>32.4</v>
      </c>
      <c r="X29" s="112">
        <v>12.972</v>
      </c>
      <c r="Y29" s="120">
        <v>20.902859999999997</v>
      </c>
      <c r="Z29" s="120">
        <f t="shared" si="0"/>
        <v>13.718896019999999</v>
      </c>
      <c r="AA29" s="120">
        <v>31.764150000000008</v>
      </c>
      <c r="AB29" s="120">
        <v>32.788800000000002</v>
      </c>
      <c r="AC29" s="120">
        <v>0</v>
      </c>
      <c r="AD29" s="112">
        <v>31.74</v>
      </c>
      <c r="AE29" s="120">
        <v>6.762690000000001</v>
      </c>
      <c r="AF29" s="120">
        <v>2.6640900000000003</v>
      </c>
      <c r="AG29" s="120">
        <v>6.5577600000000009</v>
      </c>
      <c r="AH29" s="120">
        <v>6.7564799999999998</v>
      </c>
      <c r="AI29" s="120">
        <v>9.7124400000000009</v>
      </c>
      <c r="AJ29" s="120">
        <v>196.36020000000002</v>
      </c>
      <c r="AK29" s="120">
        <v>0</v>
      </c>
      <c r="AL29" s="120">
        <v>0</v>
      </c>
      <c r="AM29" s="120">
        <v>31.882140000000007</v>
      </c>
      <c r="AN29" s="120">
        <v>0</v>
      </c>
      <c r="AO29" s="120">
        <v>6.599602980000002</v>
      </c>
      <c r="AP29" s="118">
        <f t="shared" si="1"/>
        <v>15.978330000000001</v>
      </c>
      <c r="AQ29" s="118">
        <f>0</f>
        <v>0</v>
      </c>
      <c r="AR29" s="118">
        <f t="shared" si="2"/>
        <v>896.21976400000017</v>
      </c>
      <c r="AS29" s="118">
        <f t="shared" si="3"/>
        <v>912.1980940000002</v>
      </c>
      <c r="AT29" s="118">
        <f>0</f>
        <v>0</v>
      </c>
      <c r="AU29" s="118">
        <f t="shared" si="4"/>
        <v>912.1980940000002</v>
      </c>
    </row>
    <row r="30" spans="1:47" ht="15.6" x14ac:dyDescent="0.3">
      <c r="A30" s="119" t="s">
        <v>23</v>
      </c>
      <c r="B30" s="120">
        <v>6.8930999999999996</v>
      </c>
      <c r="C30" s="120">
        <v>0</v>
      </c>
      <c r="D30" s="120">
        <v>72.657000000000011</v>
      </c>
      <c r="E30" s="120">
        <v>6.8930999999999996</v>
      </c>
      <c r="F30" s="112">
        <v>1.62</v>
      </c>
      <c r="G30" s="112">
        <v>5.5439999999999996</v>
      </c>
      <c r="H30" s="112">
        <v>16.896000000000001</v>
      </c>
      <c r="I30" s="120">
        <v>55.517400000000016</v>
      </c>
      <c r="J30" s="112">
        <v>41.34</v>
      </c>
      <c r="K30" s="112">
        <v>4.16</v>
      </c>
      <c r="L30" s="120">
        <v>4.2849000000000013</v>
      </c>
      <c r="M30" s="120">
        <v>28.8765</v>
      </c>
      <c r="N30" s="120">
        <v>64.646100000000004</v>
      </c>
      <c r="O30" s="120">
        <v>28.8765</v>
      </c>
      <c r="P30" s="120">
        <v>74.892600000000016</v>
      </c>
      <c r="Q30" s="120">
        <v>1.6767000000000001</v>
      </c>
      <c r="R30" s="120">
        <v>1.0246500000000001</v>
      </c>
      <c r="S30" s="120">
        <v>0.55890000000000006</v>
      </c>
      <c r="T30" s="112">
        <v>9.6199999999999992</v>
      </c>
      <c r="U30" s="120">
        <v>0.55890000000000006</v>
      </c>
      <c r="V30" s="120">
        <v>0</v>
      </c>
      <c r="W30" s="112">
        <v>38.56</v>
      </c>
      <c r="X30" s="112">
        <v>10.416</v>
      </c>
      <c r="Y30" s="120">
        <v>19.002600000000005</v>
      </c>
      <c r="Z30" s="120">
        <f t="shared" si="0"/>
        <v>14.0715702</v>
      </c>
      <c r="AA30" s="120">
        <v>28.8765</v>
      </c>
      <c r="AB30" s="120">
        <v>29.808000000000003</v>
      </c>
      <c r="AC30" s="120">
        <v>0</v>
      </c>
      <c r="AD30" s="112">
        <v>27.9</v>
      </c>
      <c r="AE30" s="120">
        <v>6.1479000000000008</v>
      </c>
      <c r="AF30" s="120">
        <v>2.4218999999999999</v>
      </c>
      <c r="AG30" s="120">
        <v>5.9616000000000007</v>
      </c>
      <c r="AH30" s="120">
        <v>6.6240000000000006</v>
      </c>
      <c r="AI30" s="120">
        <v>9.5220000000000002</v>
      </c>
      <c r="AJ30" s="120">
        <v>192.51000000000002</v>
      </c>
      <c r="AK30" s="120">
        <v>0</v>
      </c>
      <c r="AL30" s="120">
        <v>0</v>
      </c>
      <c r="AM30" s="120">
        <v>31.257000000000005</v>
      </c>
      <c r="AN30" s="120">
        <v>0</v>
      </c>
      <c r="AO30" s="120">
        <v>6.4701990000000009</v>
      </c>
      <c r="AP30" s="118">
        <f t="shared" si="1"/>
        <v>15.007500000000002</v>
      </c>
      <c r="AQ30" s="118">
        <f>0</f>
        <v>0</v>
      </c>
      <c r="AR30" s="118">
        <f t="shared" si="2"/>
        <v>841.07811920000006</v>
      </c>
      <c r="AS30" s="118">
        <f t="shared" si="3"/>
        <v>856.08561920000011</v>
      </c>
      <c r="AT30" s="118">
        <f>0</f>
        <v>0</v>
      </c>
      <c r="AU30" s="118">
        <f t="shared" si="4"/>
        <v>856.08561920000011</v>
      </c>
    </row>
    <row r="31" spans="1:47" ht="15.6" x14ac:dyDescent="0.3">
      <c r="A31" s="119" t="s">
        <v>24</v>
      </c>
      <c r="B31" s="120">
        <v>7.735590000000002</v>
      </c>
      <c r="C31" s="120">
        <v>0</v>
      </c>
      <c r="D31" s="120">
        <v>81.537300000000002</v>
      </c>
      <c r="E31" s="120">
        <v>7.735590000000002</v>
      </c>
      <c r="F31" s="112">
        <v>1.52</v>
      </c>
      <c r="G31" s="112">
        <v>7.5960000000000001</v>
      </c>
      <c r="H31" s="112">
        <v>14.868</v>
      </c>
      <c r="I31" s="120">
        <v>62.30286000000001</v>
      </c>
      <c r="J31" s="112">
        <v>41.6</v>
      </c>
      <c r="K31" s="112">
        <v>3.1040000000000001</v>
      </c>
      <c r="L31" s="120">
        <v>4.8086099999999998</v>
      </c>
      <c r="M31" s="120">
        <v>32.405850000000001</v>
      </c>
      <c r="N31" s="120">
        <v>72.547290000000004</v>
      </c>
      <c r="O31" s="120">
        <v>32.405850000000001</v>
      </c>
      <c r="P31" s="120">
        <v>84.046140000000008</v>
      </c>
      <c r="Q31" s="120">
        <v>1.8816300000000001</v>
      </c>
      <c r="R31" s="120">
        <v>1.149885</v>
      </c>
      <c r="S31" s="120">
        <v>0.62721000000000005</v>
      </c>
      <c r="T31" s="112">
        <v>8.66</v>
      </c>
      <c r="U31" s="120">
        <v>0.62721000000000005</v>
      </c>
      <c r="V31" s="120">
        <v>0</v>
      </c>
      <c r="W31" s="112">
        <v>37.36</v>
      </c>
      <c r="X31" s="112">
        <v>11.964</v>
      </c>
      <c r="Y31" s="120">
        <v>21.325140000000005</v>
      </c>
      <c r="Z31" s="120">
        <f t="shared" si="0"/>
        <v>14.624371980000003</v>
      </c>
      <c r="AA31" s="120">
        <v>32.405849999999994</v>
      </c>
      <c r="AB31" s="120">
        <v>33.4512</v>
      </c>
      <c r="AC31" s="120">
        <v>0</v>
      </c>
      <c r="AD31" s="112">
        <v>32.880000000000003</v>
      </c>
      <c r="AE31" s="120">
        <v>6.8993099999999998</v>
      </c>
      <c r="AF31" s="120">
        <v>2.7179099999999998</v>
      </c>
      <c r="AG31" s="120">
        <v>6.6902400000000002</v>
      </c>
      <c r="AH31" s="120">
        <v>7.2864000000000022</v>
      </c>
      <c r="AI31" s="120">
        <v>10.474200000000002</v>
      </c>
      <c r="AJ31" s="120">
        <v>211.76100000000002</v>
      </c>
      <c r="AK31" s="120">
        <v>0</v>
      </c>
      <c r="AL31" s="120">
        <v>0</v>
      </c>
      <c r="AM31" s="120">
        <v>34.382700000000007</v>
      </c>
      <c r="AN31" s="120">
        <v>0</v>
      </c>
      <c r="AO31" s="120">
        <v>7.1172189000000019</v>
      </c>
      <c r="AP31" s="118">
        <f t="shared" si="1"/>
        <v>16.69455</v>
      </c>
      <c r="AQ31" s="118">
        <f>0</f>
        <v>0</v>
      </c>
      <c r="AR31" s="118">
        <f t="shared" si="2"/>
        <v>921.80400588000009</v>
      </c>
      <c r="AS31" s="118">
        <f t="shared" si="3"/>
        <v>938.49855588000014</v>
      </c>
      <c r="AT31" s="118">
        <f>0</f>
        <v>0</v>
      </c>
      <c r="AU31" s="118">
        <f t="shared" si="4"/>
        <v>938.49855588000014</v>
      </c>
    </row>
    <row r="32" spans="1:47" ht="15.6" x14ac:dyDescent="0.3">
      <c r="A32" s="119" t="s">
        <v>25</v>
      </c>
      <c r="B32" s="120">
        <v>30.015000000000001</v>
      </c>
      <c r="C32" s="120">
        <v>0</v>
      </c>
      <c r="D32" s="120">
        <v>65.204999999999998</v>
      </c>
      <c r="E32" s="120">
        <v>15</v>
      </c>
      <c r="F32" s="112">
        <v>1.48</v>
      </c>
      <c r="G32" s="112">
        <v>4.5</v>
      </c>
      <c r="H32" s="112">
        <v>16.332000000000001</v>
      </c>
      <c r="I32" s="120">
        <v>83.421000000000006</v>
      </c>
      <c r="J32" s="112">
        <v>45.64</v>
      </c>
      <c r="K32" s="112">
        <v>3.0720000000000001</v>
      </c>
      <c r="L32" s="120">
        <v>7.245000000000001</v>
      </c>
      <c r="M32" s="120">
        <v>21.114000000000001</v>
      </c>
      <c r="N32" s="120">
        <v>40.985999999999997</v>
      </c>
      <c r="O32" s="120">
        <v>21.114000000000001</v>
      </c>
      <c r="P32" s="120">
        <v>48.645000000000003</v>
      </c>
      <c r="Q32" s="120">
        <v>3.9330000000000003</v>
      </c>
      <c r="R32" s="120">
        <v>1.4904000000000002</v>
      </c>
      <c r="S32" s="120">
        <v>6.2100000000000009</v>
      </c>
      <c r="T32" s="112">
        <v>4.9400000000000004</v>
      </c>
      <c r="U32" s="120">
        <v>6</v>
      </c>
      <c r="V32" s="120">
        <v>0</v>
      </c>
      <c r="W32" s="112">
        <v>40.36</v>
      </c>
      <c r="X32" s="112">
        <v>11.292</v>
      </c>
      <c r="Y32" s="120">
        <v>32.913000000000004</v>
      </c>
      <c r="Z32" s="120">
        <f t="shared" si="0"/>
        <v>17.504955000000002</v>
      </c>
      <c r="AA32" s="120">
        <v>13.041</v>
      </c>
      <c r="AB32" s="120">
        <v>51.75</v>
      </c>
      <c r="AC32" s="120">
        <v>0</v>
      </c>
      <c r="AD32" s="112">
        <v>30.36</v>
      </c>
      <c r="AE32" s="120">
        <v>21.735000000000003</v>
      </c>
      <c r="AF32" s="120">
        <v>3.7260000000000004</v>
      </c>
      <c r="AG32" s="120">
        <v>17.595000000000002</v>
      </c>
      <c r="AH32" s="120">
        <v>9.5220000000000002</v>
      </c>
      <c r="AI32" s="120">
        <v>8.2800000000000011</v>
      </c>
      <c r="AJ32" s="120">
        <v>31.050000000000004</v>
      </c>
      <c r="AK32" s="120">
        <v>0</v>
      </c>
      <c r="AL32" s="120">
        <v>0</v>
      </c>
      <c r="AM32" s="120">
        <v>31.257000000000005</v>
      </c>
      <c r="AN32" s="120">
        <v>0</v>
      </c>
      <c r="AO32" s="120">
        <v>6.4701990000000009</v>
      </c>
      <c r="AP32" s="118">
        <f t="shared" si="1"/>
        <v>30.843000000000004</v>
      </c>
      <c r="AQ32" s="118">
        <f>0</f>
        <v>0</v>
      </c>
      <c r="AR32" s="118">
        <f t="shared" si="2"/>
        <v>722.35555399999998</v>
      </c>
      <c r="AS32" s="118">
        <f t="shared" si="3"/>
        <v>753.19855399999994</v>
      </c>
      <c r="AT32" s="118">
        <f>0</f>
        <v>0</v>
      </c>
      <c r="AU32" s="118">
        <f t="shared" si="4"/>
        <v>753.19855399999994</v>
      </c>
    </row>
    <row r="33" spans="1:47" ht="15.6" x14ac:dyDescent="0.3">
      <c r="A33" s="119" t="s">
        <v>26</v>
      </c>
      <c r="B33" s="120">
        <v>30.015000000000001</v>
      </c>
      <c r="C33" s="120">
        <v>0</v>
      </c>
      <c r="D33" s="120">
        <v>65.204999999999998</v>
      </c>
      <c r="E33" s="120">
        <v>17</v>
      </c>
      <c r="F33" s="112">
        <v>1.36</v>
      </c>
      <c r="G33" s="112">
        <v>4.5960000000000001</v>
      </c>
      <c r="H33" s="112">
        <v>13.571999999999999</v>
      </c>
      <c r="I33" s="120">
        <v>83.421000000000006</v>
      </c>
      <c r="J33" s="112">
        <v>43.34</v>
      </c>
      <c r="K33" s="112">
        <v>2.8479999999999999</v>
      </c>
      <c r="L33" s="120">
        <v>7.245000000000001</v>
      </c>
      <c r="M33" s="120">
        <v>21.114000000000001</v>
      </c>
      <c r="N33" s="120">
        <v>40.985999999999997</v>
      </c>
      <c r="O33" s="120">
        <v>21.114000000000001</v>
      </c>
      <c r="P33" s="120">
        <v>48.645000000000003</v>
      </c>
      <c r="Q33" s="120">
        <v>3.9330000000000003</v>
      </c>
      <c r="R33" s="120">
        <v>1.4904000000000002</v>
      </c>
      <c r="S33" s="120">
        <v>6.2100000000000009</v>
      </c>
      <c r="T33" s="112">
        <v>2.36</v>
      </c>
      <c r="U33" s="120">
        <v>6</v>
      </c>
      <c r="V33" s="120">
        <v>0</v>
      </c>
      <c r="W33" s="112">
        <v>34.28</v>
      </c>
      <c r="X33" s="112">
        <v>15.84</v>
      </c>
      <c r="Y33" s="120">
        <v>32.913000000000004</v>
      </c>
      <c r="Z33" s="120">
        <f t="shared" si="0"/>
        <v>17.187831000000003</v>
      </c>
      <c r="AA33" s="120">
        <v>13.041</v>
      </c>
      <c r="AB33" s="120">
        <v>51.75</v>
      </c>
      <c r="AC33" s="120">
        <v>0</v>
      </c>
      <c r="AD33" s="112">
        <v>41.82</v>
      </c>
      <c r="AE33" s="120">
        <v>21.735000000000003</v>
      </c>
      <c r="AF33" s="120">
        <v>3.7260000000000004</v>
      </c>
      <c r="AG33" s="120">
        <v>17.595000000000002</v>
      </c>
      <c r="AH33" s="120">
        <v>9.4267800000000008</v>
      </c>
      <c r="AI33" s="120">
        <v>8.1972000000000005</v>
      </c>
      <c r="AJ33" s="120">
        <v>30.7395</v>
      </c>
      <c r="AK33" s="120">
        <v>0</v>
      </c>
      <c r="AL33" s="120">
        <v>0</v>
      </c>
      <c r="AM33" s="120">
        <v>30.944430000000008</v>
      </c>
      <c r="AN33" s="120">
        <v>0</v>
      </c>
      <c r="AO33" s="120">
        <v>6.4054970100000022</v>
      </c>
      <c r="AP33" s="118">
        <f t="shared" si="1"/>
        <v>30.747780000000002</v>
      </c>
      <c r="AQ33" s="118">
        <f>0</f>
        <v>0</v>
      </c>
      <c r="AR33" s="118">
        <f t="shared" si="2"/>
        <v>725.30785801000002</v>
      </c>
      <c r="AS33" s="118">
        <f t="shared" si="3"/>
        <v>756.05563801000005</v>
      </c>
      <c r="AT33" s="118">
        <f>0</f>
        <v>0</v>
      </c>
      <c r="AU33" s="118">
        <f t="shared" si="4"/>
        <v>756.05563801000005</v>
      </c>
    </row>
    <row r="34" spans="1:47" ht="15.6" x14ac:dyDescent="0.3">
      <c r="A34" s="119" t="s">
        <v>27</v>
      </c>
      <c r="B34" s="120">
        <v>27.013500000000001</v>
      </c>
      <c r="C34" s="120">
        <v>0</v>
      </c>
      <c r="D34" s="120">
        <v>58.6845</v>
      </c>
      <c r="E34" s="120">
        <v>10</v>
      </c>
      <c r="F34" s="112">
        <v>1.34</v>
      </c>
      <c r="G34" s="112">
        <v>6.6360000000000001</v>
      </c>
      <c r="H34" s="112">
        <v>15.768000000000001</v>
      </c>
      <c r="I34" s="120">
        <v>75.078900000000004</v>
      </c>
      <c r="J34" s="112">
        <v>38.340000000000003</v>
      </c>
      <c r="K34" s="112">
        <v>2.7519999999999998</v>
      </c>
      <c r="L34" s="120">
        <v>6.5205000000000002</v>
      </c>
      <c r="M34" s="120">
        <v>19.002600000000001</v>
      </c>
      <c r="N34" s="120">
        <v>36.8874</v>
      </c>
      <c r="O34" s="120">
        <v>19.002600000000001</v>
      </c>
      <c r="P34" s="120">
        <v>43.780500000000004</v>
      </c>
      <c r="Q34" s="120">
        <v>3.5397000000000007</v>
      </c>
      <c r="R34" s="120">
        <v>1.3413600000000001</v>
      </c>
      <c r="S34" s="120">
        <v>5.5890000000000004</v>
      </c>
      <c r="T34" s="112">
        <v>2.02</v>
      </c>
      <c r="U34" s="120">
        <v>5.5890000000000004</v>
      </c>
      <c r="V34" s="120">
        <v>0</v>
      </c>
      <c r="W34" s="112">
        <v>38.72</v>
      </c>
      <c r="X34" s="112">
        <v>20.28</v>
      </c>
      <c r="Y34" s="120">
        <v>29.621700000000004</v>
      </c>
      <c r="Z34" s="120">
        <f t="shared" si="0"/>
        <v>18.344691900000001</v>
      </c>
      <c r="AA34" s="120">
        <v>11.7369</v>
      </c>
      <c r="AB34" s="120">
        <v>46.575000000000003</v>
      </c>
      <c r="AC34" s="120">
        <v>0</v>
      </c>
      <c r="AD34" s="112">
        <v>46.32</v>
      </c>
      <c r="AE34" s="120">
        <v>19.561499999999999</v>
      </c>
      <c r="AF34" s="120">
        <v>3.353400000000001</v>
      </c>
      <c r="AG34" s="120">
        <v>15.835500000000003</v>
      </c>
      <c r="AH34" s="120">
        <v>9.3315599999999996</v>
      </c>
      <c r="AI34" s="120">
        <v>8.1143999999999998</v>
      </c>
      <c r="AJ34" s="120">
        <v>30.429000000000002</v>
      </c>
      <c r="AK34" s="120">
        <v>0</v>
      </c>
      <c r="AL34" s="120">
        <v>0</v>
      </c>
      <c r="AM34" s="120">
        <v>30.631859999999996</v>
      </c>
      <c r="AN34" s="120">
        <v>0</v>
      </c>
      <c r="AO34" s="120">
        <v>6.3407950199999989</v>
      </c>
      <c r="AP34" s="118">
        <f t="shared" si="1"/>
        <v>28.520460000000003</v>
      </c>
      <c r="AQ34" s="118">
        <f>0</f>
        <v>0</v>
      </c>
      <c r="AR34" s="118">
        <f t="shared" si="2"/>
        <v>685.56140692000008</v>
      </c>
      <c r="AS34" s="118">
        <f t="shared" si="3"/>
        <v>714.08186692000004</v>
      </c>
      <c r="AT34" s="118">
        <f>0</f>
        <v>0</v>
      </c>
      <c r="AU34" s="118">
        <f t="shared" si="4"/>
        <v>714.08186692000004</v>
      </c>
    </row>
    <row r="35" spans="1:47" ht="15.6" x14ac:dyDescent="0.3">
      <c r="A35" s="119" t="s">
        <v>28</v>
      </c>
      <c r="B35" s="120">
        <v>24.012</v>
      </c>
      <c r="C35" s="120">
        <v>0</v>
      </c>
      <c r="D35" s="120">
        <v>52.164000000000009</v>
      </c>
      <c r="E35" s="120">
        <v>10</v>
      </c>
      <c r="F35" s="112">
        <v>1.3</v>
      </c>
      <c r="G35" s="112">
        <v>3.24</v>
      </c>
      <c r="H35" s="112">
        <v>13.728</v>
      </c>
      <c r="I35" s="120">
        <v>66.736800000000002</v>
      </c>
      <c r="J35" s="112">
        <v>34.42</v>
      </c>
      <c r="K35" s="112">
        <v>2.7519999999999998</v>
      </c>
      <c r="L35" s="120">
        <v>5.7960000000000003</v>
      </c>
      <c r="M35" s="120">
        <v>16.891200000000001</v>
      </c>
      <c r="N35" s="120">
        <v>32.788800000000009</v>
      </c>
      <c r="O35" s="120">
        <v>16.891200000000001</v>
      </c>
      <c r="P35" s="120">
        <v>38.916000000000004</v>
      </c>
      <c r="Q35" s="120">
        <v>3.1463999999999999</v>
      </c>
      <c r="R35" s="120">
        <v>1.1923200000000003</v>
      </c>
      <c r="S35" s="120">
        <v>4.9680000000000009</v>
      </c>
      <c r="T35" s="112">
        <v>2.12</v>
      </c>
      <c r="U35" s="120">
        <v>5</v>
      </c>
      <c r="V35" s="120">
        <v>0</v>
      </c>
      <c r="W35" s="112">
        <v>31.44</v>
      </c>
      <c r="X35" s="112">
        <v>16.404</v>
      </c>
      <c r="Y35" s="120">
        <v>26.330400000000004</v>
      </c>
      <c r="Z35" s="120">
        <f t="shared" si="0"/>
        <v>15.354100800000003</v>
      </c>
      <c r="AA35" s="120">
        <v>10.432800000000002</v>
      </c>
      <c r="AB35" s="120">
        <v>41.4</v>
      </c>
      <c r="AC35" s="120">
        <v>0</v>
      </c>
      <c r="AD35" s="112">
        <v>42.12</v>
      </c>
      <c r="AE35" s="120">
        <v>17.388000000000002</v>
      </c>
      <c r="AF35" s="120">
        <v>2.9808000000000008</v>
      </c>
      <c r="AG35" s="120">
        <v>14.076000000000001</v>
      </c>
      <c r="AH35" s="120">
        <v>8.5698000000000008</v>
      </c>
      <c r="AI35" s="120">
        <v>7.4520000000000008</v>
      </c>
      <c r="AJ35" s="120">
        <v>27.945000000000007</v>
      </c>
      <c r="AK35" s="120">
        <v>0</v>
      </c>
      <c r="AL35" s="120">
        <v>0</v>
      </c>
      <c r="AM35" s="120">
        <v>28.131300000000003</v>
      </c>
      <c r="AN35" s="120">
        <v>0</v>
      </c>
      <c r="AO35" s="120">
        <v>5.8231791000000008</v>
      </c>
      <c r="AP35" s="118">
        <f t="shared" si="1"/>
        <v>25.626600000000003</v>
      </c>
      <c r="AQ35" s="118">
        <f>0</f>
        <v>0</v>
      </c>
      <c r="AR35" s="118">
        <f t="shared" si="2"/>
        <v>606.28349990000015</v>
      </c>
      <c r="AS35" s="118">
        <f t="shared" si="3"/>
        <v>631.9100999000002</v>
      </c>
      <c r="AT35" s="118">
        <f>0</f>
        <v>0</v>
      </c>
      <c r="AU35" s="118">
        <f t="shared" si="4"/>
        <v>631.9100999000002</v>
      </c>
    </row>
    <row r="36" spans="1:47" ht="15.6" x14ac:dyDescent="0.3">
      <c r="A36" s="119" t="s">
        <v>29</v>
      </c>
      <c r="B36" s="120">
        <v>21.010500000000004</v>
      </c>
      <c r="C36" s="120">
        <v>0</v>
      </c>
      <c r="D36" s="120">
        <v>45.643499999999996</v>
      </c>
      <c r="E36" s="120">
        <v>5</v>
      </c>
      <c r="F36" s="112">
        <v>1.4</v>
      </c>
      <c r="G36" s="112">
        <v>6.984</v>
      </c>
      <c r="H36" s="112">
        <v>7.1040000000000001</v>
      </c>
      <c r="I36" s="120">
        <v>58.394700000000007</v>
      </c>
      <c r="J36" s="112">
        <v>24.26</v>
      </c>
      <c r="K36" s="112">
        <v>2.6880000000000002</v>
      </c>
      <c r="L36" s="120">
        <v>5.0715000000000003</v>
      </c>
      <c r="M36" s="120">
        <v>14.779800000000002</v>
      </c>
      <c r="N36" s="120">
        <v>28.690199999999994</v>
      </c>
      <c r="O36" s="120">
        <v>14.779800000000002</v>
      </c>
      <c r="P36" s="120">
        <v>34.051500000000004</v>
      </c>
      <c r="Q36" s="120">
        <v>2.7531000000000003</v>
      </c>
      <c r="R36" s="120">
        <v>1.04328</v>
      </c>
      <c r="S36" s="120">
        <v>4.3470000000000004</v>
      </c>
      <c r="T36" s="112">
        <v>2.1800000000000002</v>
      </c>
      <c r="U36" s="120">
        <v>5</v>
      </c>
      <c r="V36" s="120">
        <v>0</v>
      </c>
      <c r="W36" s="112">
        <v>23.84</v>
      </c>
      <c r="X36" s="112">
        <v>10.848000000000001</v>
      </c>
      <c r="Y36" s="120">
        <v>23.039099999999998</v>
      </c>
      <c r="Z36" s="120">
        <f t="shared" si="0"/>
        <v>11.9495097</v>
      </c>
      <c r="AA36" s="120">
        <v>9.1286999999999985</v>
      </c>
      <c r="AB36" s="120">
        <v>36.225000000000001</v>
      </c>
      <c r="AC36" s="120">
        <v>0</v>
      </c>
      <c r="AD36" s="112">
        <v>28.08</v>
      </c>
      <c r="AE36" s="120">
        <v>15.214500000000001</v>
      </c>
      <c r="AF36" s="120">
        <v>2.6081999999999996</v>
      </c>
      <c r="AG36" s="120">
        <v>12.316500000000001</v>
      </c>
      <c r="AH36" s="120">
        <v>7.2367200000000009</v>
      </c>
      <c r="AI36" s="120">
        <v>6.2927999999999997</v>
      </c>
      <c r="AJ36" s="120">
        <v>23.597999999999999</v>
      </c>
      <c r="AK36" s="120">
        <v>0</v>
      </c>
      <c r="AL36" s="120">
        <v>0</v>
      </c>
      <c r="AM36" s="120">
        <v>23.755320000000001</v>
      </c>
      <c r="AN36" s="120">
        <v>0</v>
      </c>
      <c r="AO36" s="120">
        <v>4.9173512400000003</v>
      </c>
      <c r="AP36" s="118">
        <f t="shared" si="1"/>
        <v>22.161420000000003</v>
      </c>
      <c r="AQ36" s="118">
        <f>0</f>
        <v>0</v>
      </c>
      <c r="AR36" s="118">
        <f t="shared" si="2"/>
        <v>502.06916094000002</v>
      </c>
      <c r="AS36" s="118">
        <f t="shared" si="3"/>
        <v>524.23058093999998</v>
      </c>
      <c r="AT36" s="118">
        <f>0</f>
        <v>0</v>
      </c>
      <c r="AU36" s="118">
        <f t="shared" si="4"/>
        <v>524.23058093999998</v>
      </c>
    </row>
    <row r="37" spans="1:47" ht="76.8" customHeight="1" x14ac:dyDescent="0.3">
      <c r="A37" s="61" t="s">
        <v>59</v>
      </c>
      <c r="B37" s="121">
        <f>SUM(B13:B36)</f>
        <v>262.30212</v>
      </c>
      <c r="C37" s="121">
        <f t="shared" ref="C37:AO37" si="5">SUM(C13:C36)</f>
        <v>0</v>
      </c>
      <c r="D37" s="121">
        <f t="shared" si="5"/>
        <v>1155.4947</v>
      </c>
      <c r="E37" s="121">
        <f t="shared" si="5"/>
        <v>187.23612000000003</v>
      </c>
      <c r="F37" s="121">
        <f t="shared" si="5"/>
        <v>42.940000000000005</v>
      </c>
      <c r="G37" s="121">
        <f t="shared" si="5"/>
        <v>117.83999999999999</v>
      </c>
      <c r="H37" s="121">
        <f t="shared" si="5"/>
        <v>444.64799999999991</v>
      </c>
      <c r="I37" s="121">
        <f t="shared" si="5"/>
        <v>1212.0036300000002</v>
      </c>
      <c r="J37" s="121">
        <f t="shared" si="5"/>
        <v>733.30000000000007</v>
      </c>
      <c r="K37" s="121">
        <f t="shared" si="5"/>
        <v>117.11999999999999</v>
      </c>
      <c r="L37" s="121">
        <f t="shared" si="5"/>
        <v>87.084900000000019</v>
      </c>
      <c r="M37" s="121">
        <f t="shared" si="5"/>
        <v>443.70450000000005</v>
      </c>
      <c r="N37" s="121">
        <f t="shared" si="5"/>
        <v>1148.2911000000001</v>
      </c>
      <c r="O37" s="121">
        <f t="shared" si="5"/>
        <v>443.70450000000005</v>
      </c>
      <c r="P37" s="121">
        <f t="shared" si="5"/>
        <v>1195.8017400000001</v>
      </c>
      <c r="Q37" s="121">
        <f>SUM(Q13:Q36)</f>
        <v>58.558230000000002</v>
      </c>
      <c r="R37" s="121">
        <f t="shared" ref="R37:AB37" si="6">SUM(R13:R36)</f>
        <v>29.402487000000004</v>
      </c>
      <c r="S37" s="121">
        <f t="shared" si="6"/>
        <v>78.301890000000014</v>
      </c>
      <c r="T37" s="121">
        <f t="shared" si="6"/>
        <v>158.98000000000005</v>
      </c>
      <c r="U37" s="121">
        <f t="shared" si="6"/>
        <v>78.566890000000015</v>
      </c>
      <c r="V37" s="121">
        <f t="shared" si="6"/>
        <v>0</v>
      </c>
      <c r="W37" s="121">
        <f t="shared" si="6"/>
        <v>677.2</v>
      </c>
      <c r="X37" s="121">
        <f t="shared" si="6"/>
        <v>328.13999999999993</v>
      </c>
      <c r="Y37" s="121">
        <f t="shared" si="6"/>
        <v>426.21714000000009</v>
      </c>
      <c r="Z37" s="121">
        <f t="shared" si="6"/>
        <v>296.33232798</v>
      </c>
      <c r="AA37" s="121">
        <f t="shared" si="6"/>
        <v>429.12342000000001</v>
      </c>
      <c r="AB37" s="121">
        <f t="shared" si="6"/>
        <v>1224.7776000000001</v>
      </c>
      <c r="AC37" s="121">
        <f t="shared" si="5"/>
        <v>0</v>
      </c>
      <c r="AD37" s="121">
        <f t="shared" si="5"/>
        <v>767.16000000000008</v>
      </c>
      <c r="AE37" s="121">
        <f t="shared" si="5"/>
        <v>221.88330000000002</v>
      </c>
      <c r="AF37" s="121">
        <f t="shared" si="5"/>
        <v>44.184150000000002</v>
      </c>
      <c r="AG37" s="121">
        <f t="shared" si="5"/>
        <v>180.85796999999999</v>
      </c>
      <c r="AH37" s="121">
        <f t="shared" si="5"/>
        <v>186.88580999999999</v>
      </c>
      <c r="AI37" s="121">
        <f t="shared" si="5"/>
        <v>172.53450000000001</v>
      </c>
      <c r="AJ37" s="121">
        <f t="shared" si="5"/>
        <v>2591.3088000000012</v>
      </c>
      <c r="AK37" s="121">
        <f t="shared" si="5"/>
        <v>0</v>
      </c>
      <c r="AL37" s="121">
        <f t="shared" si="5"/>
        <v>0</v>
      </c>
      <c r="AM37" s="121">
        <f t="shared" si="5"/>
        <v>685.77857999999992</v>
      </c>
      <c r="AN37" s="121">
        <f>SUM(AN13:AN36)</f>
        <v>0</v>
      </c>
      <c r="AO37" s="121">
        <f t="shared" si="5"/>
        <v>141.95616606000002</v>
      </c>
      <c r="AP37" s="122">
        <f t="shared" ref="AP37:AU37" si="7">SUM(AP13:AP36)</f>
        <v>411.92793</v>
      </c>
      <c r="AQ37" s="122">
        <f t="shared" si="7"/>
        <v>0</v>
      </c>
      <c r="AR37" s="122">
        <f t="shared" si="7"/>
        <v>15957.692641040001</v>
      </c>
      <c r="AS37" s="122">
        <f t="shared" si="7"/>
        <v>16369.620571040003</v>
      </c>
      <c r="AT37" s="122">
        <f t="shared" si="7"/>
        <v>0</v>
      </c>
      <c r="AU37" s="122">
        <f t="shared" si="7"/>
        <v>16369.620571040003</v>
      </c>
    </row>
    <row r="39" spans="1:47" ht="20.399999999999999" x14ac:dyDescent="0.35">
      <c r="A39" s="238" t="s">
        <v>1151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</sheetData>
  <mergeCells count="51">
    <mergeCell ref="A39:T39"/>
    <mergeCell ref="AT3:AT9"/>
    <mergeCell ref="AU3:AU9"/>
    <mergeCell ref="AP5:AP9"/>
    <mergeCell ref="AQ5:AQ9"/>
    <mergeCell ref="AR5:AR9"/>
    <mergeCell ref="AP3:AR4"/>
    <mergeCell ref="AS3:AS9"/>
    <mergeCell ref="AN3:AN9"/>
    <mergeCell ref="AF3:AF9"/>
    <mergeCell ref="AG3:AG9"/>
    <mergeCell ref="AH3:AH9"/>
    <mergeCell ref="AI3:AI9"/>
    <mergeCell ref="AJ3:AJ9"/>
    <mergeCell ref="AK3:AK9"/>
    <mergeCell ref="AC3:AC9"/>
    <mergeCell ref="L3:L9"/>
    <mergeCell ref="M3:M9"/>
    <mergeCell ref="Z3:Z9"/>
    <mergeCell ref="AB3:AB9"/>
    <mergeCell ref="AO3:AO9"/>
    <mergeCell ref="P3:P9"/>
    <mergeCell ref="Q3:Q9"/>
    <mergeCell ref="R3:R9"/>
    <mergeCell ref="S3:S9"/>
    <mergeCell ref="AA3:AA9"/>
    <mergeCell ref="AD3:AD9"/>
    <mergeCell ref="AE3:AE9"/>
    <mergeCell ref="T3:T9"/>
    <mergeCell ref="U3:U9"/>
    <mergeCell ref="V3:V9"/>
    <mergeCell ref="W3:W9"/>
    <mergeCell ref="A2:B2"/>
    <mergeCell ref="A3:A9"/>
    <mergeCell ref="B3:B9"/>
    <mergeCell ref="C3:C9"/>
    <mergeCell ref="D3:D9"/>
    <mergeCell ref="C2:AU2"/>
    <mergeCell ref="X3:X9"/>
    <mergeCell ref="Y3:Y9"/>
    <mergeCell ref="N3:N9"/>
    <mergeCell ref="O3:O9"/>
    <mergeCell ref="AL3:AL9"/>
    <mergeCell ref="AM3:AM9"/>
    <mergeCell ref="K3:K9"/>
    <mergeCell ref="H3:H9"/>
    <mergeCell ref="I3:I9"/>
    <mergeCell ref="J3:J9"/>
    <mergeCell ref="E3:E9"/>
    <mergeCell ref="F3:F9"/>
    <mergeCell ref="G3:G9"/>
  </mergeCells>
  <conditionalFormatting sqref="B10:AO10">
    <cfRule type="duplicateValues" dxfId="7" priority="1" stopIfTrue="1"/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9"/>
  <sheetViews>
    <sheetView view="pageBreakPreview" topLeftCell="A25" zoomScale="60" zoomScaleNormal="93" workbookViewId="0">
      <selection activeCell="D45" sqref="D45"/>
    </sheetView>
  </sheetViews>
  <sheetFormatPr defaultColWidth="9.21875" defaultRowHeight="14.4" x14ac:dyDescent="0.3"/>
  <cols>
    <col min="1" max="8" width="9.21875" style="1"/>
    <col min="9" max="9" width="11.44140625" style="1" customWidth="1"/>
    <col min="10" max="10" width="15.44140625" style="1" customWidth="1"/>
    <col min="11" max="11" width="11.44140625" style="1" customWidth="1"/>
    <col min="12" max="12" width="13.77734375" style="1" customWidth="1"/>
    <col min="13" max="22" width="11.44140625" style="1" customWidth="1"/>
    <col min="23" max="24" width="9.21875" style="2"/>
    <col min="25" max="25" width="11.77734375" style="2" customWidth="1"/>
    <col min="26" max="26" width="10.77734375" style="2" customWidth="1"/>
    <col min="27" max="28" width="9.21875" style="2"/>
    <col min="29" max="16384" width="9.21875" style="1"/>
  </cols>
  <sheetData>
    <row r="1" spans="1:28" x14ac:dyDescent="0.3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 t="s">
        <v>1173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</row>
    <row r="2" spans="1:28" x14ac:dyDescent="0.3">
      <c r="A2" s="289" t="s">
        <v>1075</v>
      </c>
      <c r="B2" s="290"/>
      <c r="C2" s="292" t="s">
        <v>1159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15" customHeight="1" x14ac:dyDescent="0.3">
      <c r="A3" s="299" t="s">
        <v>0</v>
      </c>
      <c r="B3" s="296" t="s">
        <v>677</v>
      </c>
      <c r="C3" s="296" t="s">
        <v>678</v>
      </c>
      <c r="D3" s="296" t="s">
        <v>679</v>
      </c>
      <c r="E3" s="296" t="s">
        <v>680</v>
      </c>
      <c r="F3" s="296" t="s">
        <v>681</v>
      </c>
      <c r="G3" s="296" t="s">
        <v>682</v>
      </c>
      <c r="H3" s="296" t="s">
        <v>683</v>
      </c>
      <c r="I3" s="303" t="s">
        <v>1037</v>
      </c>
      <c r="J3" s="303" t="s">
        <v>1038</v>
      </c>
      <c r="K3" s="303" t="s">
        <v>1040</v>
      </c>
      <c r="L3" s="303" t="s">
        <v>1039</v>
      </c>
      <c r="M3" s="303" t="s">
        <v>1041</v>
      </c>
      <c r="N3" s="303" t="s">
        <v>993</v>
      </c>
      <c r="O3" s="303" t="s">
        <v>994</v>
      </c>
      <c r="P3" s="303" t="s">
        <v>995</v>
      </c>
      <c r="Q3" s="303" t="s">
        <v>996</v>
      </c>
      <c r="R3" s="303" t="s">
        <v>1042</v>
      </c>
      <c r="S3" s="306" t="s">
        <v>1043</v>
      </c>
      <c r="T3" s="306" t="s">
        <v>1044</v>
      </c>
      <c r="U3" s="306" t="s">
        <v>1045</v>
      </c>
      <c r="V3" s="306" t="s">
        <v>1046</v>
      </c>
      <c r="W3" s="302" t="s">
        <v>135</v>
      </c>
      <c r="X3" s="302"/>
      <c r="Y3" s="302"/>
      <c r="Z3" s="300" t="s">
        <v>2</v>
      </c>
      <c r="AA3" s="300" t="s">
        <v>3</v>
      </c>
      <c r="AB3" s="300" t="s">
        <v>127</v>
      </c>
    </row>
    <row r="4" spans="1:28" ht="15" customHeight="1" x14ac:dyDescent="0.3">
      <c r="A4" s="299"/>
      <c r="B4" s="297"/>
      <c r="C4" s="297" t="s">
        <v>678</v>
      </c>
      <c r="D4" s="297" t="s">
        <v>679</v>
      </c>
      <c r="E4" s="297" t="s">
        <v>680</v>
      </c>
      <c r="F4" s="297" t="s">
        <v>681</v>
      </c>
      <c r="G4" s="297" t="s">
        <v>682</v>
      </c>
      <c r="H4" s="297" t="s">
        <v>683</v>
      </c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7"/>
      <c r="T4" s="307"/>
      <c r="U4" s="307"/>
      <c r="V4" s="307"/>
      <c r="W4" s="302"/>
      <c r="X4" s="302"/>
      <c r="Y4" s="302"/>
      <c r="Z4" s="300"/>
      <c r="AA4" s="300"/>
      <c r="AB4" s="300"/>
    </row>
    <row r="5" spans="1:28" ht="15" customHeight="1" x14ac:dyDescent="0.3">
      <c r="A5" s="299"/>
      <c r="B5" s="297"/>
      <c r="C5" s="297" t="s">
        <v>678</v>
      </c>
      <c r="D5" s="297" t="s">
        <v>679</v>
      </c>
      <c r="E5" s="297" t="s">
        <v>680</v>
      </c>
      <c r="F5" s="297" t="s">
        <v>681</v>
      </c>
      <c r="G5" s="297" t="s">
        <v>682</v>
      </c>
      <c r="H5" s="297" t="s">
        <v>683</v>
      </c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7"/>
      <c r="T5" s="307"/>
      <c r="U5" s="307"/>
      <c r="V5" s="307"/>
      <c r="W5" s="300" t="s">
        <v>128</v>
      </c>
      <c r="X5" s="300" t="s">
        <v>129</v>
      </c>
      <c r="Y5" s="300" t="s">
        <v>57</v>
      </c>
      <c r="Z5" s="300"/>
      <c r="AA5" s="300"/>
      <c r="AB5" s="300"/>
    </row>
    <row r="6" spans="1:28" ht="15" customHeight="1" x14ac:dyDescent="0.3">
      <c r="A6" s="299"/>
      <c r="B6" s="297"/>
      <c r="C6" s="297" t="s">
        <v>678</v>
      </c>
      <c r="D6" s="297" t="s">
        <v>679</v>
      </c>
      <c r="E6" s="297" t="s">
        <v>680</v>
      </c>
      <c r="F6" s="297" t="s">
        <v>681</v>
      </c>
      <c r="G6" s="297" t="s">
        <v>682</v>
      </c>
      <c r="H6" s="297" t="s">
        <v>683</v>
      </c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7"/>
      <c r="T6" s="307"/>
      <c r="U6" s="307"/>
      <c r="V6" s="307"/>
      <c r="W6" s="300"/>
      <c r="X6" s="300"/>
      <c r="Y6" s="300"/>
      <c r="Z6" s="300"/>
      <c r="AA6" s="300"/>
      <c r="AB6" s="301"/>
    </row>
    <row r="7" spans="1:28" ht="15" customHeight="1" x14ac:dyDescent="0.3">
      <c r="A7" s="299"/>
      <c r="B7" s="297"/>
      <c r="C7" s="297" t="s">
        <v>678</v>
      </c>
      <c r="D7" s="297" t="s">
        <v>679</v>
      </c>
      <c r="E7" s="297" t="s">
        <v>680</v>
      </c>
      <c r="F7" s="297" t="s">
        <v>681</v>
      </c>
      <c r="G7" s="297" t="s">
        <v>682</v>
      </c>
      <c r="H7" s="297" t="s">
        <v>683</v>
      </c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7"/>
      <c r="T7" s="307"/>
      <c r="U7" s="307"/>
      <c r="V7" s="307"/>
      <c r="W7" s="300"/>
      <c r="X7" s="300"/>
      <c r="Y7" s="300"/>
      <c r="Z7" s="300"/>
      <c r="AA7" s="300"/>
      <c r="AB7" s="301"/>
    </row>
    <row r="8" spans="1:28" ht="15" customHeight="1" x14ac:dyDescent="0.3">
      <c r="A8" s="299"/>
      <c r="B8" s="297"/>
      <c r="C8" s="297" t="s">
        <v>678</v>
      </c>
      <c r="D8" s="297" t="s">
        <v>679</v>
      </c>
      <c r="E8" s="297" t="s">
        <v>680</v>
      </c>
      <c r="F8" s="297" t="s">
        <v>681</v>
      </c>
      <c r="G8" s="297" t="s">
        <v>682</v>
      </c>
      <c r="H8" s="297" t="s">
        <v>683</v>
      </c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7"/>
      <c r="T8" s="307"/>
      <c r="U8" s="307"/>
      <c r="V8" s="307"/>
      <c r="W8" s="300"/>
      <c r="X8" s="300"/>
      <c r="Y8" s="300"/>
      <c r="Z8" s="300"/>
      <c r="AA8" s="300"/>
      <c r="AB8" s="301"/>
    </row>
    <row r="9" spans="1:28" ht="31.5" customHeight="1" x14ac:dyDescent="0.3">
      <c r="A9" s="299"/>
      <c r="B9" s="298"/>
      <c r="C9" s="298" t="s">
        <v>678</v>
      </c>
      <c r="D9" s="298" t="s">
        <v>679</v>
      </c>
      <c r="E9" s="298" t="s">
        <v>680</v>
      </c>
      <c r="F9" s="298" t="s">
        <v>681</v>
      </c>
      <c r="G9" s="298" t="s">
        <v>682</v>
      </c>
      <c r="H9" s="298" t="s">
        <v>683</v>
      </c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8"/>
      <c r="T9" s="308"/>
      <c r="U9" s="308"/>
      <c r="V9" s="308"/>
      <c r="W9" s="300"/>
      <c r="X9" s="300"/>
      <c r="Y9" s="300"/>
      <c r="Z9" s="300"/>
      <c r="AA9" s="300"/>
      <c r="AB9" s="301"/>
    </row>
    <row r="10" spans="1:28" x14ac:dyDescent="0.3">
      <c r="A10" s="12"/>
      <c r="B10" s="19" t="s">
        <v>684</v>
      </c>
      <c r="C10" s="19" t="s">
        <v>685</v>
      </c>
      <c r="D10" s="19" t="s">
        <v>686</v>
      </c>
      <c r="E10" s="19" t="s">
        <v>687</v>
      </c>
      <c r="F10" s="19" t="s">
        <v>688</v>
      </c>
      <c r="G10" s="19" t="s">
        <v>689</v>
      </c>
      <c r="H10" s="19" t="s">
        <v>690</v>
      </c>
      <c r="I10" s="79">
        <v>39948410</v>
      </c>
      <c r="J10" s="79">
        <v>40114289</v>
      </c>
      <c r="K10" s="78" t="s">
        <v>1047</v>
      </c>
      <c r="L10" s="79" t="s">
        <v>1048</v>
      </c>
      <c r="M10" s="79">
        <v>39976574</v>
      </c>
      <c r="N10" s="78">
        <v>42519056</v>
      </c>
      <c r="O10" s="79">
        <v>42519087</v>
      </c>
      <c r="P10" s="79">
        <v>42519352</v>
      </c>
      <c r="Q10" s="79">
        <v>42519033</v>
      </c>
      <c r="R10" s="79" t="s">
        <v>1049</v>
      </c>
      <c r="S10" s="79" t="s">
        <v>1050</v>
      </c>
      <c r="T10" s="79" t="s">
        <v>1051</v>
      </c>
      <c r="U10" s="79">
        <v>42519268</v>
      </c>
      <c r="V10" s="80">
        <v>35320334</v>
      </c>
      <c r="W10" s="114"/>
      <c r="X10" s="114"/>
      <c r="Y10" s="114"/>
      <c r="Z10" s="114"/>
      <c r="AA10" s="114"/>
      <c r="AB10" s="115"/>
    </row>
    <row r="11" spans="1:28" x14ac:dyDescent="0.3">
      <c r="A11" s="12"/>
      <c r="B11" s="11" t="s">
        <v>145</v>
      </c>
      <c r="C11" s="11" t="s">
        <v>145</v>
      </c>
      <c r="D11" s="11" t="s">
        <v>145</v>
      </c>
      <c r="E11" s="11" t="s">
        <v>145</v>
      </c>
      <c r="F11" s="11" t="s">
        <v>145</v>
      </c>
      <c r="G11" s="11" t="s">
        <v>146</v>
      </c>
      <c r="H11" s="11" t="s">
        <v>146</v>
      </c>
      <c r="I11" s="79" t="s">
        <v>146</v>
      </c>
      <c r="J11" s="79" t="s">
        <v>146</v>
      </c>
      <c r="K11" s="78" t="s">
        <v>146</v>
      </c>
      <c r="L11" s="79" t="s">
        <v>146</v>
      </c>
      <c r="M11" s="79" t="s">
        <v>146</v>
      </c>
      <c r="N11" s="78" t="s">
        <v>146</v>
      </c>
      <c r="O11" s="79" t="s">
        <v>146</v>
      </c>
      <c r="P11" s="80" t="s">
        <v>146</v>
      </c>
      <c r="Q11" s="80" t="s">
        <v>146</v>
      </c>
      <c r="R11" s="80" t="s">
        <v>146</v>
      </c>
      <c r="S11" s="80" t="s">
        <v>146</v>
      </c>
      <c r="T11" s="80" t="s">
        <v>146</v>
      </c>
      <c r="U11" s="80" t="s">
        <v>146</v>
      </c>
      <c r="V11" s="80" t="s">
        <v>146</v>
      </c>
      <c r="W11" s="114"/>
      <c r="X11" s="114"/>
      <c r="Y11" s="114"/>
      <c r="Z11" s="114"/>
      <c r="AA11" s="114"/>
      <c r="AB11" s="115"/>
    </row>
    <row r="12" spans="1:28" x14ac:dyDescent="0.3">
      <c r="A12" s="153"/>
      <c r="B12" s="154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154">
        <v>7</v>
      </c>
      <c r="I12" s="154">
        <v>8</v>
      </c>
      <c r="J12" s="154">
        <v>9</v>
      </c>
      <c r="K12" s="154">
        <v>10</v>
      </c>
      <c r="L12" s="154">
        <v>11</v>
      </c>
      <c r="M12" s="154">
        <v>12</v>
      </c>
      <c r="N12" s="154">
        <v>13</v>
      </c>
      <c r="O12" s="154">
        <v>14</v>
      </c>
      <c r="P12" s="154">
        <v>15</v>
      </c>
      <c r="Q12" s="154">
        <v>16</v>
      </c>
      <c r="R12" s="154">
        <v>17</v>
      </c>
      <c r="S12" s="154">
        <v>18</v>
      </c>
      <c r="T12" s="154">
        <v>19</v>
      </c>
      <c r="U12" s="154">
        <v>20</v>
      </c>
      <c r="V12" s="154">
        <v>21</v>
      </c>
      <c r="W12" s="163">
        <v>22</v>
      </c>
      <c r="X12" s="163">
        <v>23</v>
      </c>
      <c r="Y12" s="163">
        <v>24</v>
      </c>
      <c r="Z12" s="163">
        <v>25</v>
      </c>
      <c r="AA12" s="163">
        <v>26</v>
      </c>
      <c r="AB12" s="163">
        <v>27</v>
      </c>
    </row>
    <row r="13" spans="1:28" ht="15.6" x14ac:dyDescent="0.3">
      <c r="A13" s="6" t="s">
        <v>6</v>
      </c>
      <c r="B13" s="111">
        <v>114.72</v>
      </c>
      <c r="C13" s="111">
        <v>66.239999999999995</v>
      </c>
      <c r="D13" s="111">
        <v>152.16</v>
      </c>
      <c r="E13" s="111">
        <v>11.88</v>
      </c>
      <c r="F13" s="111">
        <v>7.74</v>
      </c>
      <c r="G13" s="111">
        <v>10.32</v>
      </c>
      <c r="H13" s="111">
        <v>0</v>
      </c>
      <c r="I13" s="111">
        <v>12.34</v>
      </c>
      <c r="J13" s="111">
        <v>3.48</v>
      </c>
      <c r="K13" s="111">
        <v>0.53</v>
      </c>
      <c r="L13" s="111">
        <v>0.32</v>
      </c>
      <c r="M13" s="111">
        <v>20.010000000000002</v>
      </c>
      <c r="N13" s="111">
        <v>13.89</v>
      </c>
      <c r="O13" s="111">
        <v>0</v>
      </c>
      <c r="P13" s="111">
        <v>15.3</v>
      </c>
      <c r="Q13" s="111">
        <v>20.56</v>
      </c>
      <c r="R13" s="111">
        <v>10.56</v>
      </c>
      <c r="S13" s="111">
        <v>9.98</v>
      </c>
      <c r="T13" s="111">
        <v>3.87</v>
      </c>
      <c r="U13" s="111">
        <v>9.8699999999999992</v>
      </c>
      <c r="V13" s="111">
        <v>23.56</v>
      </c>
      <c r="W13" s="142">
        <f>B13+C13+D13+E13+F13</f>
        <v>352.74</v>
      </c>
      <c r="X13" s="142">
        <v>0</v>
      </c>
      <c r="Y13" s="142">
        <f t="shared" ref="Y13:Y36" si="0">SUM(G13:V13)</f>
        <v>154.59</v>
      </c>
      <c r="Z13" s="142">
        <f>W13+X13+Y13</f>
        <v>507.33000000000004</v>
      </c>
      <c r="AA13" s="142">
        <v>0</v>
      </c>
      <c r="AB13" s="142">
        <f>SUM(B13:V13)</f>
        <v>507.33</v>
      </c>
    </row>
    <row r="14" spans="1:28" ht="15.6" x14ac:dyDescent="0.3">
      <c r="A14" s="6" t="s">
        <v>7</v>
      </c>
      <c r="B14" s="111">
        <v>96.72</v>
      </c>
      <c r="C14" s="111">
        <v>62.88</v>
      </c>
      <c r="D14" s="111">
        <v>146.4</v>
      </c>
      <c r="E14" s="111">
        <v>19.079999999999998</v>
      </c>
      <c r="F14" s="111">
        <v>15.48</v>
      </c>
      <c r="G14" s="111">
        <v>10.18</v>
      </c>
      <c r="H14" s="111">
        <v>0</v>
      </c>
      <c r="I14" s="111">
        <v>11.98</v>
      </c>
      <c r="J14" s="111">
        <v>3.34</v>
      </c>
      <c r="K14" s="111">
        <v>0.46</v>
      </c>
      <c r="L14" s="111">
        <v>0.28000000000000003</v>
      </c>
      <c r="M14" s="111">
        <v>21.56</v>
      </c>
      <c r="N14" s="111">
        <v>13.64</v>
      </c>
      <c r="O14" s="111">
        <v>0</v>
      </c>
      <c r="P14" s="111">
        <v>14.9</v>
      </c>
      <c r="Q14" s="111">
        <v>19.98</v>
      </c>
      <c r="R14" s="111">
        <v>10.67</v>
      </c>
      <c r="S14" s="111">
        <v>10.01</v>
      </c>
      <c r="T14" s="111">
        <v>3.78</v>
      </c>
      <c r="U14" s="111">
        <v>9.7799999999999994</v>
      </c>
      <c r="V14" s="111">
        <v>23.65</v>
      </c>
      <c r="W14" s="142">
        <f t="shared" ref="W14:W36" si="1">B14+C14+D14+E14+F14</f>
        <v>340.56</v>
      </c>
      <c r="X14" s="142">
        <v>0</v>
      </c>
      <c r="Y14" s="142">
        <f t="shared" si="0"/>
        <v>154.21</v>
      </c>
      <c r="Z14" s="142">
        <f t="shared" ref="Z14:Z36" si="2">W14+X14+Y14</f>
        <v>494.77</v>
      </c>
      <c r="AA14" s="142">
        <v>0</v>
      </c>
      <c r="AB14" s="142">
        <f t="shared" ref="AB14:AB36" si="3">SUM(B14:V14)</f>
        <v>494.76999999999987</v>
      </c>
    </row>
    <row r="15" spans="1:28" ht="15.6" x14ac:dyDescent="0.3">
      <c r="A15" s="6" t="s">
        <v>8</v>
      </c>
      <c r="B15" s="111">
        <v>96.48</v>
      </c>
      <c r="C15" s="111">
        <v>61.2</v>
      </c>
      <c r="D15" s="111">
        <v>143.04</v>
      </c>
      <c r="E15" s="111">
        <v>11.16</v>
      </c>
      <c r="F15" s="111">
        <v>15.3</v>
      </c>
      <c r="G15" s="111">
        <v>11.8</v>
      </c>
      <c r="H15" s="111">
        <v>0</v>
      </c>
      <c r="I15" s="111">
        <v>11.56</v>
      </c>
      <c r="J15" s="111">
        <v>3.07</v>
      </c>
      <c r="K15" s="111">
        <v>0.56000000000000005</v>
      </c>
      <c r="L15" s="111">
        <v>0.24</v>
      </c>
      <c r="M15" s="111">
        <v>20.98</v>
      </c>
      <c r="N15" s="111">
        <v>12.89</v>
      </c>
      <c r="O15" s="111">
        <v>0</v>
      </c>
      <c r="P15" s="111">
        <v>14.3</v>
      </c>
      <c r="Q15" s="111">
        <v>19.78</v>
      </c>
      <c r="R15" s="111">
        <v>10.039999999999999</v>
      </c>
      <c r="S15" s="111">
        <v>10.06</v>
      </c>
      <c r="T15" s="111">
        <v>2.98</v>
      </c>
      <c r="U15" s="111">
        <v>8.9600000000000009</v>
      </c>
      <c r="V15" s="111">
        <v>23.45</v>
      </c>
      <c r="W15" s="142">
        <f t="shared" si="1"/>
        <v>327.18000000000006</v>
      </c>
      <c r="X15" s="142">
        <v>0</v>
      </c>
      <c r="Y15" s="142">
        <f t="shared" si="0"/>
        <v>150.66999999999999</v>
      </c>
      <c r="Z15" s="142">
        <f t="shared" si="2"/>
        <v>477.85</v>
      </c>
      <c r="AA15" s="142">
        <v>0</v>
      </c>
      <c r="AB15" s="142">
        <f t="shared" si="3"/>
        <v>477.85000000000014</v>
      </c>
    </row>
    <row r="16" spans="1:28" ht="15.6" x14ac:dyDescent="0.3">
      <c r="A16" s="6" t="s">
        <v>9</v>
      </c>
      <c r="B16" s="111">
        <v>95.76</v>
      </c>
      <c r="C16" s="111">
        <v>57.12</v>
      </c>
      <c r="D16" s="111">
        <v>137.28</v>
      </c>
      <c r="E16" s="111">
        <v>10.8</v>
      </c>
      <c r="F16" s="111">
        <v>14.94</v>
      </c>
      <c r="G16" s="111">
        <v>10.81</v>
      </c>
      <c r="H16" s="111">
        <v>0</v>
      </c>
      <c r="I16" s="111">
        <v>10.98</v>
      </c>
      <c r="J16" s="111">
        <v>3.07</v>
      </c>
      <c r="K16" s="111">
        <v>0.45</v>
      </c>
      <c r="L16" s="111">
        <v>0.21</v>
      </c>
      <c r="M16" s="111">
        <v>20.05</v>
      </c>
      <c r="N16" s="111">
        <v>12.08</v>
      </c>
      <c r="O16" s="111">
        <v>0</v>
      </c>
      <c r="P16" s="111">
        <v>13.78</v>
      </c>
      <c r="Q16" s="111">
        <v>18.98</v>
      </c>
      <c r="R16" s="111">
        <v>10.08</v>
      </c>
      <c r="S16" s="111">
        <v>10.01</v>
      </c>
      <c r="T16" s="111">
        <v>3.04</v>
      </c>
      <c r="U16" s="111">
        <v>8.76</v>
      </c>
      <c r="V16" s="111">
        <v>23.67</v>
      </c>
      <c r="W16" s="142">
        <f t="shared" si="1"/>
        <v>315.89999999999998</v>
      </c>
      <c r="X16" s="142">
        <v>0</v>
      </c>
      <c r="Y16" s="142">
        <f t="shared" si="0"/>
        <v>145.97000000000003</v>
      </c>
      <c r="Z16" s="142">
        <f t="shared" si="2"/>
        <v>461.87</v>
      </c>
      <c r="AA16" s="142">
        <v>0</v>
      </c>
      <c r="AB16" s="142">
        <f t="shared" si="3"/>
        <v>461.86999999999995</v>
      </c>
    </row>
    <row r="17" spans="1:28" ht="15.6" x14ac:dyDescent="0.3">
      <c r="A17" s="6" t="s">
        <v>10</v>
      </c>
      <c r="B17" s="111">
        <v>96</v>
      </c>
      <c r="C17" s="111">
        <v>57.84</v>
      </c>
      <c r="D17" s="111">
        <v>137.28</v>
      </c>
      <c r="E17" s="111">
        <v>10.8</v>
      </c>
      <c r="F17" s="111">
        <v>14.58</v>
      </c>
      <c r="G17" s="111">
        <v>10.51</v>
      </c>
      <c r="H17" s="111">
        <v>0</v>
      </c>
      <c r="I17" s="111">
        <v>11.2</v>
      </c>
      <c r="J17" s="111">
        <v>3.06</v>
      </c>
      <c r="K17" s="111">
        <v>0.48</v>
      </c>
      <c r="L17" s="111">
        <v>0.23</v>
      </c>
      <c r="M17" s="111">
        <v>21.34</v>
      </c>
      <c r="N17" s="111">
        <v>11.67</v>
      </c>
      <c r="O17" s="111">
        <v>0</v>
      </c>
      <c r="P17" s="111">
        <v>13.56</v>
      </c>
      <c r="Q17" s="111">
        <v>19.03</v>
      </c>
      <c r="R17" s="111">
        <v>10.07</v>
      </c>
      <c r="S17" s="111">
        <v>9.98</v>
      </c>
      <c r="T17" s="111">
        <v>3.7</v>
      </c>
      <c r="U17" s="111">
        <v>8.65</v>
      </c>
      <c r="V17" s="111">
        <v>23.65</v>
      </c>
      <c r="W17" s="142">
        <f t="shared" si="1"/>
        <v>316.5</v>
      </c>
      <c r="X17" s="142">
        <v>0</v>
      </c>
      <c r="Y17" s="142">
        <f t="shared" si="0"/>
        <v>147.13000000000002</v>
      </c>
      <c r="Z17" s="142">
        <f t="shared" si="2"/>
        <v>463.63</v>
      </c>
      <c r="AA17" s="142">
        <v>0</v>
      </c>
      <c r="AB17" s="142">
        <f t="shared" si="3"/>
        <v>463.63</v>
      </c>
    </row>
    <row r="18" spans="1:28" ht="15.6" x14ac:dyDescent="0.3">
      <c r="A18" s="6" t="s">
        <v>11</v>
      </c>
      <c r="B18" s="111">
        <v>99.36</v>
      </c>
      <c r="C18" s="111">
        <v>56.64</v>
      </c>
      <c r="D18" s="111">
        <v>154.08000000000001</v>
      </c>
      <c r="E18" s="111">
        <v>11.52</v>
      </c>
      <c r="F18" s="111">
        <v>14.94</v>
      </c>
      <c r="G18" s="111">
        <v>10.45</v>
      </c>
      <c r="H18" s="111">
        <v>0</v>
      </c>
      <c r="I18" s="111">
        <v>13.78</v>
      </c>
      <c r="J18" s="111">
        <v>3.23</v>
      </c>
      <c r="K18" s="111">
        <v>0.54</v>
      </c>
      <c r="L18" s="111">
        <v>0.23</v>
      </c>
      <c r="M18" s="111">
        <v>22.4</v>
      </c>
      <c r="N18" s="111">
        <v>13.87</v>
      </c>
      <c r="O18" s="111">
        <v>0</v>
      </c>
      <c r="P18" s="111">
        <v>13.78</v>
      </c>
      <c r="Q18" s="111">
        <v>19.78</v>
      </c>
      <c r="R18" s="111">
        <v>10.23</v>
      </c>
      <c r="S18" s="111">
        <v>8.98</v>
      </c>
      <c r="T18" s="111">
        <v>3.9</v>
      </c>
      <c r="U18" s="111">
        <v>8.9700000000000006</v>
      </c>
      <c r="V18" s="111">
        <v>23.54</v>
      </c>
      <c r="W18" s="142">
        <f t="shared" si="1"/>
        <v>336.54</v>
      </c>
      <c r="X18" s="142">
        <v>0</v>
      </c>
      <c r="Y18" s="142">
        <f t="shared" si="0"/>
        <v>153.68</v>
      </c>
      <c r="Z18" s="142">
        <f t="shared" si="2"/>
        <v>490.22</v>
      </c>
      <c r="AA18" s="142">
        <v>0</v>
      </c>
      <c r="AB18" s="142">
        <f t="shared" si="3"/>
        <v>490.22000000000008</v>
      </c>
    </row>
    <row r="19" spans="1:28" ht="15.6" x14ac:dyDescent="0.3">
      <c r="A19" s="6" t="s">
        <v>12</v>
      </c>
      <c r="B19" s="111">
        <v>108</v>
      </c>
      <c r="C19" s="111">
        <v>77.28</v>
      </c>
      <c r="D19" s="111">
        <v>177.6</v>
      </c>
      <c r="E19" s="111">
        <v>13.32</v>
      </c>
      <c r="F19" s="111">
        <v>16.02</v>
      </c>
      <c r="G19" s="111">
        <v>11.23</v>
      </c>
      <c r="H19" s="111">
        <v>0</v>
      </c>
      <c r="I19" s="111">
        <v>14.06</v>
      </c>
      <c r="J19" s="111">
        <v>3.78</v>
      </c>
      <c r="K19" s="111">
        <v>0.52</v>
      </c>
      <c r="L19" s="111">
        <v>0.28999999999999998</v>
      </c>
      <c r="M19" s="111">
        <v>22.5</v>
      </c>
      <c r="N19" s="111">
        <v>14.78</v>
      </c>
      <c r="O19" s="111">
        <v>0</v>
      </c>
      <c r="P19" s="111">
        <v>13.89</v>
      </c>
      <c r="Q19" s="111">
        <v>20.78</v>
      </c>
      <c r="R19" s="111">
        <v>10.45</v>
      </c>
      <c r="S19" s="111">
        <v>8.7799999999999994</v>
      </c>
      <c r="T19" s="111">
        <v>4.03</v>
      </c>
      <c r="U19" s="111">
        <v>9.2100000000000009</v>
      </c>
      <c r="V19" s="111">
        <v>24.01</v>
      </c>
      <c r="W19" s="142">
        <f t="shared" si="1"/>
        <v>392.21999999999997</v>
      </c>
      <c r="X19" s="142">
        <v>0</v>
      </c>
      <c r="Y19" s="142">
        <f t="shared" si="0"/>
        <v>158.31</v>
      </c>
      <c r="Z19" s="142">
        <f t="shared" si="2"/>
        <v>550.53</v>
      </c>
      <c r="AA19" s="142">
        <v>0</v>
      </c>
      <c r="AB19" s="142">
        <f t="shared" si="3"/>
        <v>550.53</v>
      </c>
    </row>
    <row r="20" spans="1:28" ht="15.6" x14ac:dyDescent="0.3">
      <c r="A20" s="6" t="s">
        <v>13</v>
      </c>
      <c r="B20" s="111">
        <v>140.88</v>
      </c>
      <c r="C20" s="111">
        <v>88.32</v>
      </c>
      <c r="D20" s="111">
        <v>219.84</v>
      </c>
      <c r="E20" s="111">
        <v>20.52</v>
      </c>
      <c r="F20" s="111">
        <v>17.28</v>
      </c>
      <c r="G20" s="111">
        <v>11.84</v>
      </c>
      <c r="H20" s="111">
        <v>0</v>
      </c>
      <c r="I20" s="111">
        <v>15.5</v>
      </c>
      <c r="J20" s="111">
        <v>4.09</v>
      </c>
      <c r="K20" s="111">
        <v>0.45</v>
      </c>
      <c r="L20" s="111">
        <v>0.31</v>
      </c>
      <c r="M20" s="111">
        <v>23.8</v>
      </c>
      <c r="N20" s="111">
        <v>15.9</v>
      </c>
      <c r="O20" s="111">
        <v>0</v>
      </c>
      <c r="P20" s="111">
        <v>14.25</v>
      </c>
      <c r="Q20" s="111">
        <v>22.43</v>
      </c>
      <c r="R20" s="111">
        <v>10.78</v>
      </c>
      <c r="S20" s="111">
        <v>9.01</v>
      </c>
      <c r="T20" s="111">
        <v>4.9800000000000004</v>
      </c>
      <c r="U20" s="111">
        <v>9.56</v>
      </c>
      <c r="V20" s="111">
        <v>24.67</v>
      </c>
      <c r="W20" s="142">
        <f t="shared" si="1"/>
        <v>486.83999999999992</v>
      </c>
      <c r="X20" s="142">
        <v>0</v>
      </c>
      <c r="Y20" s="142">
        <f t="shared" si="0"/>
        <v>167.57</v>
      </c>
      <c r="Z20" s="142">
        <f t="shared" si="2"/>
        <v>654.40999999999985</v>
      </c>
      <c r="AA20" s="142">
        <v>0</v>
      </c>
      <c r="AB20" s="142">
        <f t="shared" si="3"/>
        <v>654.40999999999963</v>
      </c>
    </row>
    <row r="21" spans="1:28" ht="15.6" x14ac:dyDescent="0.3">
      <c r="A21" s="6" t="s">
        <v>14</v>
      </c>
      <c r="B21" s="111">
        <v>180.72</v>
      </c>
      <c r="C21" s="111">
        <v>101.76</v>
      </c>
      <c r="D21" s="111">
        <v>233.28</v>
      </c>
      <c r="E21" s="111">
        <v>17.28</v>
      </c>
      <c r="F21" s="111">
        <v>18.36</v>
      </c>
      <c r="G21" s="111">
        <v>14.87</v>
      </c>
      <c r="H21" s="111">
        <v>0</v>
      </c>
      <c r="I21" s="111">
        <v>16.09</v>
      </c>
      <c r="J21" s="111">
        <v>4.8899999999999997</v>
      </c>
      <c r="K21" s="111">
        <v>0.56000000000000005</v>
      </c>
      <c r="L21" s="111">
        <v>0.36</v>
      </c>
      <c r="M21" s="111">
        <v>21.7</v>
      </c>
      <c r="N21" s="111">
        <v>16.559999999999999</v>
      </c>
      <c r="O21" s="111">
        <v>0</v>
      </c>
      <c r="P21" s="111" t="s">
        <v>1148</v>
      </c>
      <c r="Q21" s="111">
        <v>24.06</v>
      </c>
      <c r="R21" s="111">
        <v>11.06</v>
      </c>
      <c r="S21" s="111">
        <v>9.8699999999999992</v>
      </c>
      <c r="T21" s="111">
        <v>5.03</v>
      </c>
      <c r="U21" s="111">
        <v>10.01</v>
      </c>
      <c r="V21" s="111">
        <v>24.67</v>
      </c>
      <c r="W21" s="142">
        <f t="shared" si="1"/>
        <v>551.4</v>
      </c>
      <c r="X21" s="142">
        <v>0</v>
      </c>
      <c r="Y21" s="142">
        <f t="shared" si="0"/>
        <v>159.73000000000002</v>
      </c>
      <c r="Z21" s="142">
        <f t="shared" si="2"/>
        <v>711.13</v>
      </c>
      <c r="AA21" s="142">
        <v>0</v>
      </c>
      <c r="AB21" s="142">
        <f t="shared" si="3"/>
        <v>711.12999999999977</v>
      </c>
    </row>
    <row r="22" spans="1:28" ht="15.6" x14ac:dyDescent="0.3">
      <c r="A22" s="6" t="s">
        <v>15</v>
      </c>
      <c r="B22" s="111">
        <v>194.88</v>
      </c>
      <c r="C22" s="111">
        <v>109.92</v>
      </c>
      <c r="D22" s="111">
        <v>238.56</v>
      </c>
      <c r="E22" s="111">
        <v>15.48</v>
      </c>
      <c r="F22" s="111">
        <v>19.079999999999998</v>
      </c>
      <c r="G22" s="111">
        <v>17.100000000000001</v>
      </c>
      <c r="H22" s="111">
        <v>0</v>
      </c>
      <c r="I22" s="111">
        <v>16.23</v>
      </c>
      <c r="J22" s="111">
        <v>5.24</v>
      </c>
      <c r="K22" s="111">
        <v>0.34</v>
      </c>
      <c r="L22" s="111">
        <v>0.35</v>
      </c>
      <c r="M22" s="111">
        <v>21.9</v>
      </c>
      <c r="N22" s="111">
        <v>17.29</v>
      </c>
      <c r="O22" s="111">
        <v>0</v>
      </c>
      <c r="P22" s="111">
        <v>16.07</v>
      </c>
      <c r="Q22" s="111">
        <v>24.78</v>
      </c>
      <c r="R22" s="111">
        <v>11.56</v>
      </c>
      <c r="S22" s="111">
        <v>10.06</v>
      </c>
      <c r="T22" s="111">
        <v>5.45</v>
      </c>
      <c r="U22" s="111">
        <v>12.03</v>
      </c>
      <c r="V22" s="111">
        <v>23.98</v>
      </c>
      <c r="W22" s="142">
        <f t="shared" si="1"/>
        <v>577.92000000000007</v>
      </c>
      <c r="X22" s="142">
        <v>0</v>
      </c>
      <c r="Y22" s="142">
        <f t="shared" si="0"/>
        <v>182.38</v>
      </c>
      <c r="Z22" s="142">
        <f t="shared" si="2"/>
        <v>760.30000000000007</v>
      </c>
      <c r="AA22" s="142">
        <v>0</v>
      </c>
      <c r="AB22" s="142">
        <f t="shared" si="3"/>
        <v>760.30000000000007</v>
      </c>
    </row>
    <row r="23" spans="1:28" ht="15.6" x14ac:dyDescent="0.3">
      <c r="A23" s="6" t="s">
        <v>16</v>
      </c>
      <c r="B23" s="111">
        <v>187.92</v>
      </c>
      <c r="C23" s="111">
        <v>111.84</v>
      </c>
      <c r="D23" s="111">
        <v>239.04</v>
      </c>
      <c r="E23" s="111">
        <v>25.56</v>
      </c>
      <c r="F23" s="111">
        <v>18</v>
      </c>
      <c r="G23" s="111">
        <v>16.84</v>
      </c>
      <c r="H23" s="111">
        <v>0</v>
      </c>
      <c r="I23" s="111">
        <v>16.5</v>
      </c>
      <c r="J23" s="111">
        <v>5.78</v>
      </c>
      <c r="K23" s="111">
        <v>0.64</v>
      </c>
      <c r="L23" s="111">
        <v>0.36</v>
      </c>
      <c r="M23" s="111">
        <v>22.94</v>
      </c>
      <c r="N23" s="111">
        <v>17.059999999999999</v>
      </c>
      <c r="O23" s="111">
        <v>0</v>
      </c>
      <c r="P23" s="111">
        <v>17.559999999999999</v>
      </c>
      <c r="Q23" s="111">
        <v>25.05</v>
      </c>
      <c r="R23" s="111">
        <v>12.04</v>
      </c>
      <c r="S23" s="111">
        <v>10.9</v>
      </c>
      <c r="T23" s="111">
        <v>5.56</v>
      </c>
      <c r="U23" s="111">
        <v>12.56</v>
      </c>
      <c r="V23" s="111">
        <v>23.56</v>
      </c>
      <c r="W23" s="142">
        <f t="shared" si="1"/>
        <v>582.3599999999999</v>
      </c>
      <c r="X23" s="142">
        <v>0</v>
      </c>
      <c r="Y23" s="142">
        <f t="shared" si="0"/>
        <v>187.35000000000002</v>
      </c>
      <c r="Z23" s="142">
        <f t="shared" si="2"/>
        <v>769.70999999999992</v>
      </c>
      <c r="AA23" s="142">
        <v>0</v>
      </c>
      <c r="AB23" s="142">
        <f t="shared" si="3"/>
        <v>769.70999999999958</v>
      </c>
    </row>
    <row r="24" spans="1:28" ht="15.6" x14ac:dyDescent="0.3">
      <c r="A24" s="6" t="s">
        <v>17</v>
      </c>
      <c r="B24" s="111">
        <v>175.92</v>
      </c>
      <c r="C24" s="111">
        <v>107.28</v>
      </c>
      <c r="D24" s="111">
        <v>243.84</v>
      </c>
      <c r="E24" s="111">
        <v>14.76</v>
      </c>
      <c r="F24" s="111">
        <v>17.82</v>
      </c>
      <c r="G24" s="111">
        <v>18.97</v>
      </c>
      <c r="H24" s="111">
        <v>0</v>
      </c>
      <c r="I24" s="111">
        <v>16.559999999999999</v>
      </c>
      <c r="J24" s="111">
        <v>5.89</v>
      </c>
      <c r="K24" s="111">
        <v>0.78</v>
      </c>
      <c r="L24" s="111">
        <v>0.39</v>
      </c>
      <c r="M24" s="111">
        <v>22.78</v>
      </c>
      <c r="N24" s="111">
        <v>16.98</v>
      </c>
      <c r="O24" s="111">
        <v>0</v>
      </c>
      <c r="P24" s="111">
        <v>17.23</v>
      </c>
      <c r="Q24" s="111">
        <v>25.8</v>
      </c>
      <c r="R24" s="111">
        <v>12.78</v>
      </c>
      <c r="S24" s="111">
        <v>11.34</v>
      </c>
      <c r="T24" s="111">
        <v>5.04</v>
      </c>
      <c r="U24" s="111">
        <v>12.98</v>
      </c>
      <c r="V24" s="111">
        <v>23.62</v>
      </c>
      <c r="W24" s="142">
        <f t="shared" si="1"/>
        <v>559.62</v>
      </c>
      <c r="X24" s="142">
        <v>0</v>
      </c>
      <c r="Y24" s="142">
        <f t="shared" si="0"/>
        <v>191.14</v>
      </c>
      <c r="Z24" s="142">
        <f t="shared" si="2"/>
        <v>750.76</v>
      </c>
      <c r="AA24" s="142">
        <v>0</v>
      </c>
      <c r="AB24" s="142">
        <f t="shared" si="3"/>
        <v>750.75999999999988</v>
      </c>
    </row>
    <row r="25" spans="1:28" ht="15.6" x14ac:dyDescent="0.3">
      <c r="A25" s="6" t="s">
        <v>18</v>
      </c>
      <c r="B25" s="111">
        <v>165.6</v>
      </c>
      <c r="C25" s="111">
        <v>110.64</v>
      </c>
      <c r="D25" s="111">
        <v>244.32</v>
      </c>
      <c r="E25" s="111">
        <v>18.36</v>
      </c>
      <c r="F25" s="111">
        <v>18.54</v>
      </c>
      <c r="G25" s="111">
        <v>18.95</v>
      </c>
      <c r="H25" s="111">
        <v>0</v>
      </c>
      <c r="I25" s="111">
        <v>16.079999999999998</v>
      </c>
      <c r="J25" s="111">
        <v>5.34</v>
      </c>
      <c r="K25" s="111">
        <v>0.75</v>
      </c>
      <c r="L25" s="111">
        <v>0.37</v>
      </c>
      <c r="M25" s="111">
        <v>22.67</v>
      </c>
      <c r="N25" s="111">
        <v>15.76</v>
      </c>
      <c r="O25" s="111">
        <v>0</v>
      </c>
      <c r="P25" s="111">
        <v>17.45</v>
      </c>
      <c r="Q25" s="111">
        <v>24.98</v>
      </c>
      <c r="R25" s="111">
        <v>13.34</v>
      </c>
      <c r="S25" s="111">
        <v>12.56</v>
      </c>
      <c r="T25" s="111">
        <v>5.01</v>
      </c>
      <c r="U25" s="111">
        <v>13.56</v>
      </c>
      <c r="V25" s="111">
        <v>23.65</v>
      </c>
      <c r="W25" s="142">
        <f t="shared" si="1"/>
        <v>557.45999999999992</v>
      </c>
      <c r="X25" s="142">
        <v>0</v>
      </c>
      <c r="Y25" s="142">
        <f t="shared" si="0"/>
        <v>190.47</v>
      </c>
      <c r="Z25" s="142">
        <f t="shared" si="2"/>
        <v>747.93</v>
      </c>
      <c r="AA25" s="142">
        <v>0</v>
      </c>
      <c r="AB25" s="142">
        <f t="shared" si="3"/>
        <v>747.93</v>
      </c>
    </row>
    <row r="26" spans="1:28" ht="15.6" x14ac:dyDescent="0.3">
      <c r="A26" s="6" t="s">
        <v>19</v>
      </c>
      <c r="B26" s="111">
        <v>165.6</v>
      </c>
      <c r="C26" s="111">
        <v>102.28</v>
      </c>
      <c r="D26" s="111">
        <v>229.44</v>
      </c>
      <c r="E26" s="111">
        <v>14.4</v>
      </c>
      <c r="F26" s="111">
        <v>18.18</v>
      </c>
      <c r="G26" s="111">
        <v>18.97</v>
      </c>
      <c r="H26" s="111">
        <v>0</v>
      </c>
      <c r="I26" s="111">
        <v>15.98</v>
      </c>
      <c r="J26" s="111">
        <v>5.36</v>
      </c>
      <c r="K26" s="111">
        <v>0.87</v>
      </c>
      <c r="L26" s="111">
        <v>0.35</v>
      </c>
      <c r="M26" s="111">
        <v>21.98</v>
      </c>
      <c r="N26" s="111">
        <v>14.67</v>
      </c>
      <c r="O26" s="111">
        <v>0</v>
      </c>
      <c r="P26" s="111">
        <v>17.670000000000002</v>
      </c>
      <c r="Q26" s="111">
        <v>24.009</v>
      </c>
      <c r="R26" s="111">
        <v>13.24</v>
      </c>
      <c r="S26" s="111">
        <v>13.78</v>
      </c>
      <c r="T26" s="111">
        <v>4.9800000000000004</v>
      </c>
      <c r="U26" s="111">
        <v>12.65</v>
      </c>
      <c r="V26" s="111">
        <v>23.56</v>
      </c>
      <c r="W26" s="142">
        <f t="shared" si="1"/>
        <v>529.9</v>
      </c>
      <c r="X26" s="142">
        <v>0</v>
      </c>
      <c r="Y26" s="142">
        <f t="shared" si="0"/>
        <v>188.06900000000002</v>
      </c>
      <c r="Z26" s="142">
        <f t="shared" si="2"/>
        <v>717.96900000000005</v>
      </c>
      <c r="AA26" s="142">
        <v>0</v>
      </c>
      <c r="AB26" s="142">
        <f t="shared" si="3"/>
        <v>717.96899999999994</v>
      </c>
    </row>
    <row r="27" spans="1:28" ht="15.6" x14ac:dyDescent="0.3">
      <c r="A27" s="6" t="s">
        <v>20</v>
      </c>
      <c r="B27" s="111">
        <v>159.6</v>
      </c>
      <c r="C27" s="111">
        <v>99.12</v>
      </c>
      <c r="D27" s="111">
        <v>228.96</v>
      </c>
      <c r="E27" s="111">
        <v>23.76</v>
      </c>
      <c r="F27" s="111">
        <v>18.36</v>
      </c>
      <c r="G27" s="111">
        <v>19.03</v>
      </c>
      <c r="H27" s="111">
        <v>0</v>
      </c>
      <c r="I27" s="111">
        <v>15.89</v>
      </c>
      <c r="J27" s="111">
        <v>5.48</v>
      </c>
      <c r="K27" s="111">
        <v>0.86</v>
      </c>
      <c r="L27" s="111">
        <v>0.28999999999999998</v>
      </c>
      <c r="M27" s="111">
        <v>21.96</v>
      </c>
      <c r="N27" s="111">
        <v>14.045</v>
      </c>
      <c r="O27" s="111">
        <v>0</v>
      </c>
      <c r="P27" s="111">
        <v>17.05</v>
      </c>
      <c r="Q27" s="111">
        <v>24.45</v>
      </c>
      <c r="R27" s="111">
        <v>13.06</v>
      </c>
      <c r="S27" s="111">
        <v>14.03</v>
      </c>
      <c r="T27" s="111">
        <v>5.01</v>
      </c>
      <c r="U27" s="111">
        <v>12.08</v>
      </c>
      <c r="V27" s="111">
        <v>23.64</v>
      </c>
      <c r="W27" s="142">
        <f t="shared" si="1"/>
        <v>529.80000000000007</v>
      </c>
      <c r="X27" s="142">
        <v>0</v>
      </c>
      <c r="Y27" s="142">
        <f t="shared" si="0"/>
        <v>186.875</v>
      </c>
      <c r="Z27" s="142">
        <f t="shared" si="2"/>
        <v>716.67500000000007</v>
      </c>
      <c r="AA27" s="142">
        <v>0</v>
      </c>
      <c r="AB27" s="142">
        <f t="shared" si="3"/>
        <v>716.67499999999995</v>
      </c>
    </row>
    <row r="28" spans="1:28" ht="15.6" x14ac:dyDescent="0.3">
      <c r="A28" s="6" t="s">
        <v>21</v>
      </c>
      <c r="B28" s="111">
        <v>157.91999999999999</v>
      </c>
      <c r="C28" s="111">
        <v>103.2</v>
      </c>
      <c r="D28" s="111">
        <v>226.56</v>
      </c>
      <c r="E28" s="111">
        <v>14.4</v>
      </c>
      <c r="F28" s="111">
        <v>17.82</v>
      </c>
      <c r="G28" s="111">
        <v>19.87</v>
      </c>
      <c r="H28" s="111">
        <v>0</v>
      </c>
      <c r="I28" s="111">
        <v>15.07</v>
      </c>
      <c r="J28" s="111">
        <v>5.47</v>
      </c>
      <c r="K28" s="111">
        <v>0.87</v>
      </c>
      <c r="L28" s="111">
        <v>0.31</v>
      </c>
      <c r="M28" s="111">
        <v>21.67</v>
      </c>
      <c r="N28" s="111">
        <v>13.89</v>
      </c>
      <c r="O28" s="111">
        <v>0</v>
      </c>
      <c r="P28" s="111">
        <v>16.98</v>
      </c>
      <c r="Q28" s="111">
        <v>23.98</v>
      </c>
      <c r="R28" s="111">
        <v>12.98</v>
      </c>
      <c r="S28" s="111">
        <v>14.02</v>
      </c>
      <c r="T28" s="111">
        <v>4.96</v>
      </c>
      <c r="U28" s="111">
        <v>11.78</v>
      </c>
      <c r="V28" s="111">
        <v>23.67</v>
      </c>
      <c r="W28" s="142">
        <f t="shared" si="1"/>
        <v>519.9</v>
      </c>
      <c r="X28" s="142">
        <v>0</v>
      </c>
      <c r="Y28" s="142">
        <f t="shared" si="0"/>
        <v>185.52000000000004</v>
      </c>
      <c r="Z28" s="142">
        <f t="shared" si="2"/>
        <v>705.42000000000007</v>
      </c>
      <c r="AA28" s="142">
        <v>0</v>
      </c>
      <c r="AB28" s="142">
        <f t="shared" si="3"/>
        <v>705.42</v>
      </c>
    </row>
    <row r="29" spans="1:28" ht="15.6" x14ac:dyDescent="0.3">
      <c r="A29" s="6" t="s">
        <v>22</v>
      </c>
      <c r="B29" s="111">
        <v>151.63</v>
      </c>
      <c r="C29" s="111">
        <v>101.28</v>
      </c>
      <c r="D29" s="111">
        <v>225.6</v>
      </c>
      <c r="E29" s="111">
        <v>18.72</v>
      </c>
      <c r="F29" s="111">
        <v>18.18</v>
      </c>
      <c r="G29" s="111">
        <v>19.559999999999999</v>
      </c>
      <c r="H29" s="111">
        <v>0</v>
      </c>
      <c r="I29" s="111">
        <v>15.76</v>
      </c>
      <c r="J29" s="111">
        <v>5.34</v>
      </c>
      <c r="K29" s="111">
        <v>0.65</v>
      </c>
      <c r="L29" s="111">
        <v>0.3</v>
      </c>
      <c r="M29" s="111">
        <v>22.01</v>
      </c>
      <c r="N29" s="111">
        <v>14.08</v>
      </c>
      <c r="O29" s="111">
        <v>0</v>
      </c>
      <c r="P29" s="111">
        <v>16.89</v>
      </c>
      <c r="Q29" s="111">
        <v>24.8</v>
      </c>
      <c r="R29" s="111">
        <v>12.56</v>
      </c>
      <c r="S29" s="111">
        <v>13.87</v>
      </c>
      <c r="T29" s="111">
        <v>4.9800000000000004</v>
      </c>
      <c r="U29" s="111">
        <v>10.78</v>
      </c>
      <c r="V29" s="111">
        <v>24.12</v>
      </c>
      <c r="W29" s="142">
        <f t="shared" si="1"/>
        <v>515.41</v>
      </c>
      <c r="X29" s="142">
        <v>0</v>
      </c>
      <c r="Y29" s="142">
        <f t="shared" si="0"/>
        <v>185.7</v>
      </c>
      <c r="Z29" s="142">
        <f t="shared" si="2"/>
        <v>701.1099999999999</v>
      </c>
      <c r="AA29" s="142">
        <v>0</v>
      </c>
      <c r="AB29" s="142">
        <f t="shared" si="3"/>
        <v>701.10999999999979</v>
      </c>
    </row>
    <row r="30" spans="1:28" ht="15.6" x14ac:dyDescent="0.3">
      <c r="A30" s="6" t="s">
        <v>23</v>
      </c>
      <c r="B30" s="111">
        <v>145.44</v>
      </c>
      <c r="C30" s="111">
        <v>96</v>
      </c>
      <c r="D30" s="111">
        <v>220.32</v>
      </c>
      <c r="E30" s="111">
        <v>16.559999999999999</v>
      </c>
      <c r="F30" s="111">
        <v>16.920000000000002</v>
      </c>
      <c r="G30" s="111">
        <v>18.600000000000001</v>
      </c>
      <c r="H30" s="111">
        <v>0</v>
      </c>
      <c r="I30" s="111">
        <v>15.34</v>
      </c>
      <c r="J30" s="111">
        <v>5.56</v>
      </c>
      <c r="K30" s="111">
        <v>0.76</v>
      </c>
      <c r="L30" s="111">
        <v>0.35</v>
      </c>
      <c r="M30" s="111">
        <v>22.67</v>
      </c>
      <c r="N30" s="111">
        <v>13.78</v>
      </c>
      <c r="O30" s="111">
        <v>0</v>
      </c>
      <c r="P30" s="111">
        <v>16.079999999999998</v>
      </c>
      <c r="Q30" s="111">
        <v>24.98</v>
      </c>
      <c r="R30" s="111">
        <v>12.54</v>
      </c>
      <c r="S30" s="111">
        <v>13.76</v>
      </c>
      <c r="T30" s="111">
        <v>4.78</v>
      </c>
      <c r="U30" s="111">
        <v>10.01</v>
      </c>
      <c r="V30" s="111">
        <v>23.98</v>
      </c>
      <c r="W30" s="142">
        <f t="shared" si="1"/>
        <v>495.24</v>
      </c>
      <c r="X30" s="142">
        <v>0</v>
      </c>
      <c r="Y30" s="142">
        <f t="shared" si="0"/>
        <v>183.18999999999997</v>
      </c>
      <c r="Z30" s="142">
        <f t="shared" si="2"/>
        <v>678.43</v>
      </c>
      <c r="AA30" s="142">
        <v>0</v>
      </c>
      <c r="AB30" s="142">
        <f t="shared" si="3"/>
        <v>678.43</v>
      </c>
    </row>
    <row r="31" spans="1:28" ht="15.6" x14ac:dyDescent="0.3">
      <c r="A31" s="6" t="s">
        <v>24</v>
      </c>
      <c r="B31" s="111">
        <v>144</v>
      </c>
      <c r="C31" s="111">
        <v>100.56</v>
      </c>
      <c r="D31" s="111">
        <v>219.84</v>
      </c>
      <c r="E31" s="111">
        <v>24.48</v>
      </c>
      <c r="F31" s="111">
        <v>17.46</v>
      </c>
      <c r="G31" s="111">
        <v>17.98</v>
      </c>
      <c r="H31" s="111">
        <v>0</v>
      </c>
      <c r="I31" s="111">
        <v>16.079999999999998</v>
      </c>
      <c r="J31" s="111">
        <v>5.67</v>
      </c>
      <c r="K31" s="111">
        <v>0.54</v>
      </c>
      <c r="L31" s="111">
        <v>0.4</v>
      </c>
      <c r="M31" s="111">
        <v>22.54</v>
      </c>
      <c r="N31" s="111">
        <v>13.98</v>
      </c>
      <c r="O31" s="111">
        <v>0</v>
      </c>
      <c r="P31" s="111">
        <v>16.010000000000002</v>
      </c>
      <c r="Q31" s="111">
        <v>25.01</v>
      </c>
      <c r="R31" s="111">
        <v>12.53</v>
      </c>
      <c r="S31" s="111">
        <v>12.9</v>
      </c>
      <c r="T31" s="111">
        <v>4.34</v>
      </c>
      <c r="U31" s="111">
        <v>9.8699999999999992</v>
      </c>
      <c r="V31" s="111">
        <v>23.78</v>
      </c>
      <c r="W31" s="142">
        <f t="shared" si="1"/>
        <v>506.34</v>
      </c>
      <c r="X31" s="142">
        <v>0</v>
      </c>
      <c r="Y31" s="142">
        <f t="shared" si="0"/>
        <v>181.63000000000002</v>
      </c>
      <c r="Z31" s="142">
        <f t="shared" si="2"/>
        <v>687.97</v>
      </c>
      <c r="AA31" s="142">
        <v>0</v>
      </c>
      <c r="AB31" s="142">
        <f t="shared" si="3"/>
        <v>687.9699999999998</v>
      </c>
    </row>
    <row r="32" spans="1:28" ht="15.6" x14ac:dyDescent="0.3">
      <c r="A32" s="6" t="s">
        <v>25</v>
      </c>
      <c r="B32" s="111">
        <v>131.04</v>
      </c>
      <c r="C32" s="111">
        <v>102</v>
      </c>
      <c r="D32" s="111">
        <v>224.64</v>
      </c>
      <c r="E32" s="111">
        <v>16.559999999999999</v>
      </c>
      <c r="F32" s="111">
        <v>17.82</v>
      </c>
      <c r="G32" s="111">
        <v>17.559999999999999</v>
      </c>
      <c r="H32" s="111">
        <v>0</v>
      </c>
      <c r="I32" s="111">
        <v>16.670000000000002</v>
      </c>
      <c r="J32" s="111">
        <v>5.86</v>
      </c>
      <c r="K32" s="111">
        <v>0.65</v>
      </c>
      <c r="L32" s="111">
        <v>0.38</v>
      </c>
      <c r="M32" s="111">
        <v>21.98</v>
      </c>
      <c r="N32" s="111">
        <v>14.56</v>
      </c>
      <c r="O32" s="111">
        <v>0</v>
      </c>
      <c r="P32" s="111">
        <v>17.010000000000002</v>
      </c>
      <c r="Q32" s="111">
        <v>25.67</v>
      </c>
      <c r="R32" s="111">
        <v>13.04</v>
      </c>
      <c r="S32" s="111">
        <v>11.98</v>
      </c>
      <c r="T32" s="111">
        <v>4.54</v>
      </c>
      <c r="U32" s="111">
        <v>9.98</v>
      </c>
      <c r="V32" s="111">
        <v>23.54</v>
      </c>
      <c r="W32" s="142">
        <f t="shared" si="1"/>
        <v>492.05999999999995</v>
      </c>
      <c r="X32" s="142">
        <v>0</v>
      </c>
      <c r="Y32" s="142">
        <f t="shared" si="0"/>
        <v>183.42</v>
      </c>
      <c r="Z32" s="142">
        <f t="shared" si="2"/>
        <v>675.4799999999999</v>
      </c>
      <c r="AA32" s="142">
        <v>0</v>
      </c>
      <c r="AB32" s="142">
        <f t="shared" si="3"/>
        <v>675.47999999999979</v>
      </c>
    </row>
    <row r="33" spans="1:28" ht="15.6" x14ac:dyDescent="0.3">
      <c r="A33" s="6" t="s">
        <v>26</v>
      </c>
      <c r="B33" s="111">
        <v>136.56</v>
      </c>
      <c r="C33" s="111">
        <v>107.76</v>
      </c>
      <c r="D33" s="111">
        <v>228.48</v>
      </c>
      <c r="E33" s="111">
        <v>19.440000000000001</v>
      </c>
      <c r="F33" s="111">
        <v>17.100000000000001</v>
      </c>
      <c r="G33" s="111">
        <v>16.84</v>
      </c>
      <c r="H33" s="111">
        <v>0</v>
      </c>
      <c r="I33" s="111">
        <v>16.89</v>
      </c>
      <c r="J33" s="111">
        <v>4.8899999999999997</v>
      </c>
      <c r="K33" s="111">
        <v>0.5</v>
      </c>
      <c r="L33" s="111">
        <v>0.37</v>
      </c>
      <c r="M33" s="111">
        <v>20.97</v>
      </c>
      <c r="N33" s="111">
        <v>14.78</v>
      </c>
      <c r="O33" s="111">
        <v>0</v>
      </c>
      <c r="P33" s="111">
        <v>16.93</v>
      </c>
      <c r="Q33" s="111">
        <v>24.98</v>
      </c>
      <c r="R33" s="111">
        <v>13.01</v>
      </c>
      <c r="S33" s="111">
        <v>11.87</v>
      </c>
      <c r="T33" s="111">
        <v>4.2300000000000004</v>
      </c>
      <c r="U33" s="111">
        <v>9.4499999999999993</v>
      </c>
      <c r="V33" s="111">
        <v>23.23</v>
      </c>
      <c r="W33" s="142">
        <f t="shared" si="1"/>
        <v>509.34</v>
      </c>
      <c r="X33" s="142">
        <v>0</v>
      </c>
      <c r="Y33" s="142">
        <f t="shared" si="0"/>
        <v>178.93999999999997</v>
      </c>
      <c r="Z33" s="142">
        <f t="shared" si="2"/>
        <v>688.28</v>
      </c>
      <c r="AA33" s="142">
        <v>0</v>
      </c>
      <c r="AB33" s="142">
        <f t="shared" si="3"/>
        <v>688.28</v>
      </c>
    </row>
    <row r="34" spans="1:28" ht="15.6" x14ac:dyDescent="0.3">
      <c r="A34" s="6" t="s">
        <v>27</v>
      </c>
      <c r="B34" s="111">
        <v>132.24</v>
      </c>
      <c r="C34" s="111">
        <v>108.72</v>
      </c>
      <c r="D34" s="111">
        <v>228.48</v>
      </c>
      <c r="E34" s="111">
        <v>16.2</v>
      </c>
      <c r="F34" s="111">
        <v>17.100000000000001</v>
      </c>
      <c r="G34" s="111">
        <v>16.07</v>
      </c>
      <c r="H34" s="111">
        <v>0</v>
      </c>
      <c r="I34" s="111">
        <v>15.78</v>
      </c>
      <c r="J34" s="111">
        <v>4.8</v>
      </c>
      <c r="K34" s="111">
        <v>0.45</v>
      </c>
      <c r="L34" s="111">
        <v>0.32</v>
      </c>
      <c r="M34" s="111">
        <v>20.67</v>
      </c>
      <c r="N34" s="111">
        <v>14.01</v>
      </c>
      <c r="O34" s="111">
        <v>0</v>
      </c>
      <c r="P34" s="111">
        <v>16.760000000000002</v>
      </c>
      <c r="Q34" s="111">
        <v>23.87</v>
      </c>
      <c r="R34" s="111">
        <v>12.56</v>
      </c>
      <c r="S34" s="111">
        <v>10.87</v>
      </c>
      <c r="T34" s="111">
        <v>4.07</v>
      </c>
      <c r="U34" s="111">
        <v>9.5399999999999991</v>
      </c>
      <c r="V34" s="111">
        <v>23.34</v>
      </c>
      <c r="W34" s="142">
        <f t="shared" si="1"/>
        <v>502.74</v>
      </c>
      <c r="X34" s="142">
        <v>0</v>
      </c>
      <c r="Y34" s="142">
        <f t="shared" si="0"/>
        <v>173.11</v>
      </c>
      <c r="Z34" s="142">
        <f t="shared" si="2"/>
        <v>675.85</v>
      </c>
      <c r="AA34" s="142">
        <v>0</v>
      </c>
      <c r="AB34" s="142">
        <f t="shared" si="3"/>
        <v>675.85</v>
      </c>
    </row>
    <row r="35" spans="1:28" ht="15.6" x14ac:dyDescent="0.3">
      <c r="A35" s="6" t="s">
        <v>28</v>
      </c>
      <c r="B35" s="111">
        <v>134.4</v>
      </c>
      <c r="C35" s="111">
        <v>100.08</v>
      </c>
      <c r="D35" s="111">
        <v>216</v>
      </c>
      <c r="E35" s="111">
        <v>24.12</v>
      </c>
      <c r="F35" s="111">
        <v>16.559999999999999</v>
      </c>
      <c r="G35" s="111">
        <v>14.89</v>
      </c>
      <c r="H35" s="111">
        <v>0</v>
      </c>
      <c r="I35" s="111">
        <v>14.87</v>
      </c>
      <c r="J35" s="111">
        <v>4.34</v>
      </c>
      <c r="K35" s="111">
        <v>0.51</v>
      </c>
      <c r="L35" s="111">
        <v>0.31</v>
      </c>
      <c r="M35" s="111">
        <v>20.45</v>
      </c>
      <c r="N35" s="111">
        <v>13.78</v>
      </c>
      <c r="O35" s="111">
        <v>0</v>
      </c>
      <c r="P35" s="111">
        <v>16.09</v>
      </c>
      <c r="Q35" s="111">
        <v>20.78</v>
      </c>
      <c r="R35" s="111">
        <v>11.98</v>
      </c>
      <c r="S35" s="111">
        <v>10.039999999999999</v>
      </c>
      <c r="T35" s="111">
        <v>3.89</v>
      </c>
      <c r="U35" s="111">
        <v>8.89</v>
      </c>
      <c r="V35" s="111">
        <v>23.09</v>
      </c>
      <c r="W35" s="142">
        <f t="shared" si="1"/>
        <v>491.16</v>
      </c>
      <c r="X35" s="142">
        <v>0</v>
      </c>
      <c r="Y35" s="142">
        <f t="shared" si="0"/>
        <v>163.91</v>
      </c>
      <c r="Z35" s="142">
        <f t="shared" si="2"/>
        <v>655.07000000000005</v>
      </c>
      <c r="AA35" s="142">
        <v>0</v>
      </c>
      <c r="AB35" s="142">
        <f t="shared" si="3"/>
        <v>655.06999999999994</v>
      </c>
    </row>
    <row r="36" spans="1:28" ht="15.6" x14ac:dyDescent="0.3">
      <c r="A36" s="6" t="s">
        <v>29</v>
      </c>
      <c r="B36" s="111">
        <v>121.44</v>
      </c>
      <c r="C36" s="111">
        <v>82.32</v>
      </c>
      <c r="D36" s="111">
        <v>180</v>
      </c>
      <c r="E36" s="111">
        <v>12.24</v>
      </c>
      <c r="F36" s="111">
        <v>15.66</v>
      </c>
      <c r="G36" s="111">
        <v>11.89</v>
      </c>
      <c r="H36" s="111">
        <v>0</v>
      </c>
      <c r="I36" s="111">
        <v>13.98</v>
      </c>
      <c r="J36" s="111">
        <v>4.2</v>
      </c>
      <c r="K36" s="111">
        <v>0.56999999999999995</v>
      </c>
      <c r="L36" s="111">
        <v>0.32</v>
      </c>
      <c r="M36" s="111">
        <v>20.45</v>
      </c>
      <c r="N36" s="111">
        <v>13.87</v>
      </c>
      <c r="O36" s="111">
        <v>0</v>
      </c>
      <c r="P36" s="111">
        <v>15.76</v>
      </c>
      <c r="Q36" s="111">
        <v>20.87</v>
      </c>
      <c r="R36" s="111">
        <v>10.73</v>
      </c>
      <c r="S36" s="111">
        <v>10</v>
      </c>
      <c r="T36" s="111">
        <v>3.8</v>
      </c>
      <c r="U36" s="111">
        <v>9.32</v>
      </c>
      <c r="V36" s="111">
        <v>23.04</v>
      </c>
      <c r="W36" s="142">
        <f t="shared" si="1"/>
        <v>411.66</v>
      </c>
      <c r="X36" s="142">
        <v>0</v>
      </c>
      <c r="Y36" s="142">
        <f t="shared" si="0"/>
        <v>158.80000000000001</v>
      </c>
      <c r="Z36" s="142">
        <f t="shared" si="2"/>
        <v>570.46</v>
      </c>
      <c r="AA36" s="142">
        <v>0</v>
      </c>
      <c r="AB36" s="142">
        <f t="shared" si="3"/>
        <v>570.45999999999992</v>
      </c>
    </row>
    <row r="37" spans="1:28" ht="138" x14ac:dyDescent="0.3">
      <c r="A37" s="155" t="s">
        <v>59</v>
      </c>
      <c r="B37" s="67">
        <f>SUM(B13:B36)</f>
        <v>3332.83</v>
      </c>
      <c r="C37" s="67">
        <f t="shared" ref="C37:AB37" si="4">SUM(C13:C36)</f>
        <v>2172.2800000000002</v>
      </c>
      <c r="D37" s="67">
        <f t="shared" si="4"/>
        <v>4895.0399999999991</v>
      </c>
      <c r="E37" s="67">
        <f t="shared" si="4"/>
        <v>401.4</v>
      </c>
      <c r="F37" s="67">
        <f t="shared" si="4"/>
        <v>399.24</v>
      </c>
      <c r="G37" s="67">
        <f t="shared" si="4"/>
        <v>365.13</v>
      </c>
      <c r="H37" s="67">
        <f t="shared" si="4"/>
        <v>0</v>
      </c>
      <c r="I37" s="67">
        <f t="shared" si="4"/>
        <v>355.16999999999996</v>
      </c>
      <c r="J37" s="67">
        <f t="shared" si="4"/>
        <v>111.23000000000002</v>
      </c>
      <c r="K37" s="67">
        <f t="shared" si="4"/>
        <v>14.29</v>
      </c>
      <c r="L37" s="67">
        <f t="shared" si="4"/>
        <v>7.64</v>
      </c>
      <c r="M37" s="67">
        <f t="shared" si="4"/>
        <v>521.98000000000013</v>
      </c>
      <c r="N37" s="67">
        <f t="shared" si="4"/>
        <v>347.81499999999994</v>
      </c>
      <c r="O37" s="67">
        <f t="shared" si="4"/>
        <v>0</v>
      </c>
      <c r="P37" s="67">
        <f t="shared" si="4"/>
        <v>365.29999999999995</v>
      </c>
      <c r="Q37" s="67">
        <f t="shared" si="4"/>
        <v>549.38900000000012</v>
      </c>
      <c r="R37" s="67">
        <f t="shared" si="4"/>
        <v>281.89000000000004</v>
      </c>
      <c r="S37" s="67">
        <f t="shared" si="4"/>
        <v>268.66000000000003</v>
      </c>
      <c r="T37" s="67">
        <f t="shared" si="4"/>
        <v>105.95000000000002</v>
      </c>
      <c r="U37" s="67">
        <f t="shared" si="4"/>
        <v>249.25</v>
      </c>
      <c r="V37" s="67">
        <f t="shared" si="4"/>
        <v>568.66999999999996</v>
      </c>
      <c r="W37" s="67">
        <f t="shared" si="4"/>
        <v>11200.789999999999</v>
      </c>
      <c r="X37" s="67">
        <f t="shared" si="4"/>
        <v>0</v>
      </c>
      <c r="Y37" s="67">
        <f t="shared" si="4"/>
        <v>4112.3639999999996</v>
      </c>
      <c r="Z37" s="67">
        <f t="shared" si="4"/>
        <v>15313.153999999999</v>
      </c>
      <c r="AA37" s="67">
        <f t="shared" si="4"/>
        <v>0</v>
      </c>
      <c r="AB37" s="67">
        <f t="shared" si="4"/>
        <v>15313.153999999999</v>
      </c>
    </row>
    <row r="39" spans="1:28" ht="20.399999999999999" x14ac:dyDescent="0.35">
      <c r="A39" s="238" t="s">
        <v>1151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</sheetData>
  <mergeCells count="32">
    <mergeCell ref="Z3:Z9"/>
    <mergeCell ref="AA3:AA9"/>
    <mergeCell ref="I3:I9"/>
    <mergeCell ref="J3:J9"/>
    <mergeCell ref="K3:K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U3:U9"/>
    <mergeCell ref="V3:V9"/>
    <mergeCell ref="A39:T39"/>
    <mergeCell ref="C2:AB2"/>
    <mergeCell ref="H3:H9"/>
    <mergeCell ref="A2:B2"/>
    <mergeCell ref="A3:A9"/>
    <mergeCell ref="B3:B9"/>
    <mergeCell ref="C3:C9"/>
    <mergeCell ref="D3:D9"/>
    <mergeCell ref="E3:E9"/>
    <mergeCell ref="F3:F9"/>
    <mergeCell ref="G3:G9"/>
    <mergeCell ref="AB3:AB9"/>
    <mergeCell ref="W5:W9"/>
    <mergeCell ref="X5:X9"/>
    <mergeCell ref="Y5:Y9"/>
    <mergeCell ref="W3:Y4"/>
  </mergeCells>
  <conditionalFormatting sqref="B10:H10">
    <cfRule type="duplicateValues" dxfId="6" priority="1" stopIfTrue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9"/>
  <sheetViews>
    <sheetView view="pageBreakPreview" topLeftCell="A31" zoomScale="60" zoomScaleNormal="93" workbookViewId="0">
      <selection activeCell="E42" sqref="E42"/>
    </sheetView>
  </sheetViews>
  <sheetFormatPr defaultColWidth="9.21875" defaultRowHeight="14.4" x14ac:dyDescent="0.3"/>
  <cols>
    <col min="1" max="1" width="12" style="3" bestFit="1" customWidth="1"/>
    <col min="2" max="10" width="9.77734375" style="3" bestFit="1" customWidth="1"/>
    <col min="11" max="11" width="8.5546875" style="3" bestFit="1" customWidth="1"/>
    <col min="12" max="23" width="9.77734375" style="3" bestFit="1" customWidth="1"/>
    <col min="24" max="26" width="14.21875" style="3" customWidth="1"/>
    <col min="27" max="16384" width="9.21875" style="3"/>
  </cols>
  <sheetData>
    <row r="1" spans="1:26" x14ac:dyDescent="0.3">
      <c r="A1" s="267" t="s">
        <v>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/>
      <c r="R1" s="309" t="s">
        <v>1174</v>
      </c>
      <c r="S1" s="310"/>
      <c r="T1" s="311"/>
      <c r="U1" s="229"/>
      <c r="V1" s="229"/>
      <c r="W1" s="229"/>
      <c r="X1" s="224"/>
      <c r="Y1" s="224"/>
      <c r="Z1" s="224"/>
    </row>
    <row r="2" spans="1:26" ht="15" customHeight="1" x14ac:dyDescent="0.3">
      <c r="A2" s="319" t="s">
        <v>1075</v>
      </c>
      <c r="B2" s="319"/>
      <c r="C2" s="315" t="s">
        <v>1160</v>
      </c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6"/>
      <c r="Y2" s="316"/>
      <c r="Z2" s="318"/>
    </row>
    <row r="3" spans="1:26" s="139" customFormat="1" ht="15" customHeight="1" x14ac:dyDescent="0.3">
      <c r="A3" s="320" t="s">
        <v>0</v>
      </c>
      <c r="B3" s="312" t="s">
        <v>216</v>
      </c>
      <c r="C3" s="312" t="s">
        <v>217</v>
      </c>
      <c r="D3" s="312" t="s">
        <v>218</v>
      </c>
      <c r="E3" s="312" t="s">
        <v>219</v>
      </c>
      <c r="F3" s="312" t="s">
        <v>220</v>
      </c>
      <c r="G3" s="312" t="s">
        <v>221</v>
      </c>
      <c r="H3" s="312" t="s">
        <v>222</v>
      </c>
      <c r="I3" s="312" t="s">
        <v>223</v>
      </c>
      <c r="J3" s="312" t="s">
        <v>224</v>
      </c>
      <c r="K3" s="312" t="s">
        <v>225</v>
      </c>
      <c r="L3" s="312" t="s">
        <v>226</v>
      </c>
      <c r="M3" s="312" t="s">
        <v>227</v>
      </c>
      <c r="N3" s="312" t="s">
        <v>228</v>
      </c>
      <c r="O3" s="312" t="s">
        <v>229</v>
      </c>
      <c r="P3" s="312" t="s">
        <v>230</v>
      </c>
      <c r="Q3" s="312" t="s">
        <v>231</v>
      </c>
      <c r="R3" s="312" t="s">
        <v>232</v>
      </c>
      <c r="S3" s="312" t="s">
        <v>233</v>
      </c>
      <c r="T3" s="312" t="s">
        <v>234</v>
      </c>
      <c r="U3" s="312" t="s">
        <v>235</v>
      </c>
      <c r="V3" s="312" t="s">
        <v>236</v>
      </c>
      <c r="W3" s="312" t="s">
        <v>237</v>
      </c>
      <c r="X3" s="321" t="s">
        <v>1</v>
      </c>
      <c r="Y3" s="322" t="s">
        <v>3</v>
      </c>
      <c r="Z3" s="325" t="s">
        <v>127</v>
      </c>
    </row>
    <row r="4" spans="1:26" s="139" customFormat="1" ht="15" customHeight="1" x14ac:dyDescent="0.3">
      <c r="A4" s="320"/>
      <c r="B4" s="313"/>
      <c r="C4" s="313" t="s">
        <v>217</v>
      </c>
      <c r="D4" s="313" t="s">
        <v>218</v>
      </c>
      <c r="E4" s="313" t="s">
        <v>219</v>
      </c>
      <c r="F4" s="313" t="s">
        <v>220</v>
      </c>
      <c r="G4" s="313" t="s">
        <v>221</v>
      </c>
      <c r="H4" s="313" t="s">
        <v>222</v>
      </c>
      <c r="I4" s="313" t="s">
        <v>223</v>
      </c>
      <c r="J4" s="313" t="s">
        <v>224</v>
      </c>
      <c r="K4" s="313" t="s">
        <v>225</v>
      </c>
      <c r="L4" s="313" t="s">
        <v>226</v>
      </c>
      <c r="M4" s="313" t="s">
        <v>227</v>
      </c>
      <c r="N4" s="313" t="s">
        <v>228</v>
      </c>
      <c r="O4" s="313" t="s">
        <v>229</v>
      </c>
      <c r="P4" s="313" t="s">
        <v>230</v>
      </c>
      <c r="Q4" s="313" t="s">
        <v>231</v>
      </c>
      <c r="R4" s="313" t="s">
        <v>232</v>
      </c>
      <c r="S4" s="313" t="s">
        <v>233</v>
      </c>
      <c r="T4" s="313" t="s">
        <v>234</v>
      </c>
      <c r="U4" s="313" t="s">
        <v>235</v>
      </c>
      <c r="V4" s="313" t="s">
        <v>236</v>
      </c>
      <c r="W4" s="313" t="s">
        <v>237</v>
      </c>
      <c r="X4" s="321"/>
      <c r="Y4" s="323"/>
      <c r="Z4" s="325"/>
    </row>
    <row r="5" spans="1:26" s="139" customFormat="1" ht="15" customHeight="1" x14ac:dyDescent="0.3">
      <c r="A5" s="320"/>
      <c r="B5" s="313"/>
      <c r="C5" s="313" t="s">
        <v>217</v>
      </c>
      <c r="D5" s="313" t="s">
        <v>218</v>
      </c>
      <c r="E5" s="313" t="s">
        <v>219</v>
      </c>
      <c r="F5" s="313" t="s">
        <v>220</v>
      </c>
      <c r="G5" s="313" t="s">
        <v>221</v>
      </c>
      <c r="H5" s="313" t="s">
        <v>222</v>
      </c>
      <c r="I5" s="313" t="s">
        <v>223</v>
      </c>
      <c r="J5" s="313" t="s">
        <v>224</v>
      </c>
      <c r="K5" s="313" t="s">
        <v>225</v>
      </c>
      <c r="L5" s="313" t="s">
        <v>226</v>
      </c>
      <c r="M5" s="313" t="s">
        <v>227</v>
      </c>
      <c r="N5" s="313" t="s">
        <v>228</v>
      </c>
      <c r="O5" s="313" t="s">
        <v>229</v>
      </c>
      <c r="P5" s="313" t="s">
        <v>230</v>
      </c>
      <c r="Q5" s="313" t="s">
        <v>231</v>
      </c>
      <c r="R5" s="313" t="s">
        <v>232</v>
      </c>
      <c r="S5" s="313" t="s">
        <v>233</v>
      </c>
      <c r="T5" s="313" t="s">
        <v>234</v>
      </c>
      <c r="U5" s="313" t="s">
        <v>235</v>
      </c>
      <c r="V5" s="313" t="s">
        <v>236</v>
      </c>
      <c r="W5" s="313" t="s">
        <v>237</v>
      </c>
      <c r="X5" s="321"/>
      <c r="Y5" s="323"/>
      <c r="Z5" s="325"/>
    </row>
    <row r="6" spans="1:26" s="139" customFormat="1" ht="15" customHeight="1" x14ac:dyDescent="0.3">
      <c r="A6" s="320"/>
      <c r="B6" s="313"/>
      <c r="C6" s="313" t="s">
        <v>217</v>
      </c>
      <c r="D6" s="313" t="s">
        <v>218</v>
      </c>
      <c r="E6" s="313" t="s">
        <v>219</v>
      </c>
      <c r="F6" s="313" t="s">
        <v>220</v>
      </c>
      <c r="G6" s="313" t="s">
        <v>221</v>
      </c>
      <c r="H6" s="313" t="s">
        <v>222</v>
      </c>
      <c r="I6" s="313" t="s">
        <v>223</v>
      </c>
      <c r="J6" s="313" t="s">
        <v>224</v>
      </c>
      <c r="K6" s="313" t="s">
        <v>225</v>
      </c>
      <c r="L6" s="313" t="s">
        <v>226</v>
      </c>
      <c r="M6" s="313" t="s">
        <v>227</v>
      </c>
      <c r="N6" s="313" t="s">
        <v>228</v>
      </c>
      <c r="O6" s="313" t="s">
        <v>229</v>
      </c>
      <c r="P6" s="313" t="s">
        <v>230</v>
      </c>
      <c r="Q6" s="313" t="s">
        <v>231</v>
      </c>
      <c r="R6" s="313" t="s">
        <v>232</v>
      </c>
      <c r="S6" s="313" t="s">
        <v>233</v>
      </c>
      <c r="T6" s="313" t="s">
        <v>234</v>
      </c>
      <c r="U6" s="313" t="s">
        <v>235</v>
      </c>
      <c r="V6" s="313" t="s">
        <v>236</v>
      </c>
      <c r="W6" s="313" t="s">
        <v>237</v>
      </c>
      <c r="X6" s="326" t="s">
        <v>57</v>
      </c>
      <c r="Y6" s="323"/>
      <c r="Z6" s="325"/>
    </row>
    <row r="7" spans="1:26" s="139" customFormat="1" ht="15" customHeight="1" x14ac:dyDescent="0.3">
      <c r="A7" s="320"/>
      <c r="B7" s="313"/>
      <c r="C7" s="313" t="s">
        <v>217</v>
      </c>
      <c r="D7" s="313" t="s">
        <v>218</v>
      </c>
      <c r="E7" s="313" t="s">
        <v>219</v>
      </c>
      <c r="F7" s="313" t="s">
        <v>220</v>
      </c>
      <c r="G7" s="313" t="s">
        <v>221</v>
      </c>
      <c r="H7" s="313" t="s">
        <v>222</v>
      </c>
      <c r="I7" s="313" t="s">
        <v>223</v>
      </c>
      <c r="J7" s="313" t="s">
        <v>224</v>
      </c>
      <c r="K7" s="313" t="s">
        <v>225</v>
      </c>
      <c r="L7" s="313" t="s">
        <v>226</v>
      </c>
      <c r="M7" s="313" t="s">
        <v>227</v>
      </c>
      <c r="N7" s="313" t="s">
        <v>228</v>
      </c>
      <c r="O7" s="313" t="s">
        <v>229</v>
      </c>
      <c r="P7" s="313" t="s">
        <v>230</v>
      </c>
      <c r="Q7" s="313" t="s">
        <v>231</v>
      </c>
      <c r="R7" s="313" t="s">
        <v>232</v>
      </c>
      <c r="S7" s="313" t="s">
        <v>233</v>
      </c>
      <c r="T7" s="313" t="s">
        <v>234</v>
      </c>
      <c r="U7" s="313" t="s">
        <v>235</v>
      </c>
      <c r="V7" s="313" t="s">
        <v>236</v>
      </c>
      <c r="W7" s="313" t="s">
        <v>237</v>
      </c>
      <c r="X7" s="326"/>
      <c r="Y7" s="323"/>
      <c r="Z7" s="325"/>
    </row>
    <row r="8" spans="1:26" s="139" customFormat="1" ht="15" customHeight="1" x14ac:dyDescent="0.3">
      <c r="A8" s="320"/>
      <c r="B8" s="313"/>
      <c r="C8" s="313" t="s">
        <v>217</v>
      </c>
      <c r="D8" s="313" t="s">
        <v>218</v>
      </c>
      <c r="E8" s="313" t="s">
        <v>219</v>
      </c>
      <c r="F8" s="313" t="s">
        <v>220</v>
      </c>
      <c r="G8" s="313" t="s">
        <v>221</v>
      </c>
      <c r="H8" s="313" t="s">
        <v>222</v>
      </c>
      <c r="I8" s="313" t="s">
        <v>223</v>
      </c>
      <c r="J8" s="313" t="s">
        <v>224</v>
      </c>
      <c r="K8" s="313" t="s">
        <v>225</v>
      </c>
      <c r="L8" s="313" t="s">
        <v>226</v>
      </c>
      <c r="M8" s="313" t="s">
        <v>227</v>
      </c>
      <c r="N8" s="313" t="s">
        <v>228</v>
      </c>
      <c r="O8" s="313" t="s">
        <v>229</v>
      </c>
      <c r="P8" s="313" t="s">
        <v>230</v>
      </c>
      <c r="Q8" s="313" t="s">
        <v>231</v>
      </c>
      <c r="R8" s="313" t="s">
        <v>232</v>
      </c>
      <c r="S8" s="313" t="s">
        <v>233</v>
      </c>
      <c r="T8" s="313" t="s">
        <v>234</v>
      </c>
      <c r="U8" s="313" t="s">
        <v>235</v>
      </c>
      <c r="V8" s="313" t="s">
        <v>236</v>
      </c>
      <c r="W8" s="313" t="s">
        <v>237</v>
      </c>
      <c r="X8" s="326"/>
      <c r="Y8" s="323"/>
      <c r="Z8" s="325"/>
    </row>
    <row r="9" spans="1:26" s="139" customFormat="1" ht="15" customHeight="1" x14ac:dyDescent="0.3">
      <c r="A9" s="320"/>
      <c r="B9" s="314"/>
      <c r="C9" s="314" t="s">
        <v>217</v>
      </c>
      <c r="D9" s="314" t="s">
        <v>218</v>
      </c>
      <c r="E9" s="314" t="s">
        <v>219</v>
      </c>
      <c r="F9" s="314" t="s">
        <v>220</v>
      </c>
      <c r="G9" s="314" t="s">
        <v>221</v>
      </c>
      <c r="H9" s="314" t="s">
        <v>222</v>
      </c>
      <c r="I9" s="314" t="s">
        <v>223</v>
      </c>
      <c r="J9" s="314" t="s">
        <v>224</v>
      </c>
      <c r="K9" s="314" t="s">
        <v>225</v>
      </c>
      <c r="L9" s="314" t="s">
        <v>226</v>
      </c>
      <c r="M9" s="314" t="s">
        <v>227</v>
      </c>
      <c r="N9" s="314" t="s">
        <v>228</v>
      </c>
      <c r="O9" s="314" t="s">
        <v>229</v>
      </c>
      <c r="P9" s="314" t="s">
        <v>230</v>
      </c>
      <c r="Q9" s="314" t="s">
        <v>231</v>
      </c>
      <c r="R9" s="314" t="s">
        <v>232</v>
      </c>
      <c r="S9" s="314" t="s">
        <v>233</v>
      </c>
      <c r="T9" s="314" t="s">
        <v>234</v>
      </c>
      <c r="U9" s="314" t="s">
        <v>235</v>
      </c>
      <c r="V9" s="314" t="s">
        <v>236</v>
      </c>
      <c r="W9" s="314" t="s">
        <v>237</v>
      </c>
      <c r="X9" s="326"/>
      <c r="Y9" s="324"/>
      <c r="Z9" s="325"/>
    </row>
    <row r="10" spans="1:26" ht="15" customHeight="1" x14ac:dyDescent="0.3">
      <c r="A10" s="27"/>
      <c r="B10" s="18" t="s">
        <v>933</v>
      </c>
      <c r="C10" s="18" t="s">
        <v>934</v>
      </c>
      <c r="D10" s="18" t="s">
        <v>935</v>
      </c>
      <c r="E10" s="18" t="s">
        <v>936</v>
      </c>
      <c r="F10" s="18" t="s">
        <v>937</v>
      </c>
      <c r="G10" s="18" t="s">
        <v>938</v>
      </c>
      <c r="H10" s="18" t="s">
        <v>939</v>
      </c>
      <c r="I10" s="18" t="s">
        <v>940</v>
      </c>
      <c r="J10" s="18" t="s">
        <v>941</v>
      </c>
      <c r="K10" s="18" t="s">
        <v>942</v>
      </c>
      <c r="L10" s="18" t="s">
        <v>943</v>
      </c>
      <c r="M10" s="18" t="s">
        <v>944</v>
      </c>
      <c r="N10" s="18" t="s">
        <v>945</v>
      </c>
      <c r="O10" s="18" t="s">
        <v>946</v>
      </c>
      <c r="P10" s="18" t="s">
        <v>947</v>
      </c>
      <c r="Q10" s="18" t="s">
        <v>948</v>
      </c>
      <c r="R10" s="18" t="s">
        <v>949</v>
      </c>
      <c r="S10" s="18" t="s">
        <v>950</v>
      </c>
      <c r="T10" s="18" t="s">
        <v>951</v>
      </c>
      <c r="U10" s="18" t="s">
        <v>952</v>
      </c>
      <c r="V10" s="18" t="s">
        <v>953</v>
      </c>
      <c r="W10" s="18" t="s">
        <v>954</v>
      </c>
      <c r="X10" s="147"/>
      <c r="Y10" s="148"/>
      <c r="Z10" s="149"/>
    </row>
    <row r="11" spans="1:26" ht="15" customHeight="1" x14ac:dyDescent="0.3">
      <c r="A11" s="27"/>
      <c r="B11" s="11" t="s">
        <v>146</v>
      </c>
      <c r="C11" s="11" t="s">
        <v>146</v>
      </c>
      <c r="D11" s="11" t="s">
        <v>146</v>
      </c>
      <c r="E11" s="11" t="s">
        <v>146</v>
      </c>
      <c r="F11" s="11" t="s">
        <v>146</v>
      </c>
      <c r="G11" s="11" t="s">
        <v>146</v>
      </c>
      <c r="H11" s="11" t="s">
        <v>146</v>
      </c>
      <c r="I11" s="11" t="s">
        <v>146</v>
      </c>
      <c r="J11" s="11" t="s">
        <v>146</v>
      </c>
      <c r="K11" s="11" t="s">
        <v>146</v>
      </c>
      <c r="L11" s="11" t="s">
        <v>146</v>
      </c>
      <c r="M11" s="11" t="s">
        <v>146</v>
      </c>
      <c r="N11" s="11" t="s">
        <v>146</v>
      </c>
      <c r="O11" s="11" t="s">
        <v>146</v>
      </c>
      <c r="P11" s="11" t="s">
        <v>146</v>
      </c>
      <c r="Q11" s="11" t="s">
        <v>146</v>
      </c>
      <c r="R11" s="11" t="s">
        <v>146</v>
      </c>
      <c r="S11" s="11" t="s">
        <v>146</v>
      </c>
      <c r="T11" s="11" t="s">
        <v>146</v>
      </c>
      <c r="U11" s="11" t="s">
        <v>146</v>
      </c>
      <c r="V11" s="11" t="s">
        <v>146</v>
      </c>
      <c r="W11" s="11" t="s">
        <v>146</v>
      </c>
      <c r="X11" s="147"/>
      <c r="Y11" s="148"/>
      <c r="Z11" s="149"/>
    </row>
    <row r="12" spans="1:26" x14ac:dyDescent="0.3">
      <c r="A12" s="141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5">
        <v>18</v>
      </c>
      <c r="T12" s="5">
        <v>19</v>
      </c>
      <c r="U12" s="5">
        <v>20</v>
      </c>
      <c r="V12" s="5">
        <v>21</v>
      </c>
      <c r="W12" s="5">
        <v>22</v>
      </c>
      <c r="X12" s="150">
        <v>23</v>
      </c>
      <c r="Y12" s="150">
        <v>24</v>
      </c>
      <c r="Z12" s="150">
        <v>25</v>
      </c>
    </row>
    <row r="13" spans="1:26" s="146" customFormat="1" ht="15.6" x14ac:dyDescent="0.3">
      <c r="A13" s="138" t="s">
        <v>6</v>
      </c>
      <c r="B13" s="111">
        <v>16.59</v>
      </c>
      <c r="C13" s="111">
        <v>1.4076000000000002</v>
      </c>
      <c r="D13" s="111">
        <v>8.3048400000000004</v>
      </c>
      <c r="E13" s="111">
        <v>12.386880000000001</v>
      </c>
      <c r="F13" s="111">
        <v>6.0526800000000014</v>
      </c>
      <c r="G13" s="111">
        <v>4.9266000000000005</v>
      </c>
      <c r="H13" s="111">
        <v>48.52</v>
      </c>
      <c r="I13" s="111">
        <v>23.084640000000004</v>
      </c>
      <c r="J13" s="111">
        <v>0.4926600000000001</v>
      </c>
      <c r="K13" s="111">
        <v>1.1260800000000002</v>
      </c>
      <c r="L13" s="111">
        <v>1.4076000000000002E-2</v>
      </c>
      <c r="M13" s="111">
        <v>21.96</v>
      </c>
      <c r="N13" s="111">
        <v>4.2228000000000002E-2</v>
      </c>
      <c r="O13" s="111">
        <v>12.76</v>
      </c>
      <c r="P13" s="111">
        <v>0.84455999999999998</v>
      </c>
      <c r="Q13" s="111">
        <v>6.8972400000000009</v>
      </c>
      <c r="R13" s="111">
        <v>2.6744400000000006</v>
      </c>
      <c r="S13" s="111">
        <v>0</v>
      </c>
      <c r="T13" s="111">
        <v>2.5499999999999998</v>
      </c>
      <c r="U13" s="111">
        <v>0.84455999999999998</v>
      </c>
      <c r="V13" s="111">
        <v>0.45</v>
      </c>
      <c r="W13" s="111">
        <v>0.70380000000000009</v>
      </c>
      <c r="X13" s="142">
        <f>SUM(B13:W13)</f>
        <v>172.63288400000002</v>
      </c>
      <c r="Y13" s="142">
        <v>0</v>
      </c>
      <c r="Z13" s="142">
        <f>X13</f>
        <v>172.63288400000002</v>
      </c>
    </row>
    <row r="14" spans="1:26" s="146" customFormat="1" ht="15.6" x14ac:dyDescent="0.3">
      <c r="A14" s="138" t="s">
        <v>7</v>
      </c>
      <c r="B14" s="111">
        <v>13.32</v>
      </c>
      <c r="C14" s="111">
        <v>1.4282999999999999</v>
      </c>
      <c r="D14" s="111">
        <v>8.426969999999999</v>
      </c>
      <c r="E14" s="111">
        <v>12.569040000000001</v>
      </c>
      <c r="F14" s="111">
        <v>6.1416899999999996</v>
      </c>
      <c r="G14" s="111">
        <v>4.9990500000000004</v>
      </c>
      <c r="H14" s="111">
        <v>49.8</v>
      </c>
      <c r="I14" s="111">
        <v>23.424120000000002</v>
      </c>
      <c r="J14" s="111">
        <v>0.49990499999999999</v>
      </c>
      <c r="K14" s="111">
        <v>1.1426400000000001</v>
      </c>
      <c r="L14" s="111">
        <v>1.4282999999999999E-2</v>
      </c>
      <c r="M14" s="111">
        <v>19.739999999999998</v>
      </c>
      <c r="N14" s="111">
        <v>4.2848999999999998E-2</v>
      </c>
      <c r="O14" s="111">
        <v>12.08</v>
      </c>
      <c r="P14" s="111">
        <v>0.85697999999999996</v>
      </c>
      <c r="Q14" s="111">
        <v>6.9986699999999997</v>
      </c>
      <c r="R14" s="111">
        <v>2.7137699999999998</v>
      </c>
      <c r="S14" s="111">
        <v>0</v>
      </c>
      <c r="T14" s="111">
        <v>2.61</v>
      </c>
      <c r="U14" s="111">
        <v>0.85697999999999996</v>
      </c>
      <c r="V14" s="111">
        <v>0.87</v>
      </c>
      <c r="W14" s="111">
        <v>0.71414999999999995</v>
      </c>
      <c r="X14" s="142">
        <f>SUM(B14:W14)</f>
        <v>169.24939700000002</v>
      </c>
      <c r="Y14" s="142">
        <v>0</v>
      </c>
      <c r="Z14" s="142">
        <f t="shared" ref="Z14:Z36" si="0">X14</f>
        <v>169.24939700000002</v>
      </c>
    </row>
    <row r="15" spans="1:26" s="146" customFormat="1" ht="15.6" x14ac:dyDescent="0.3">
      <c r="A15" s="138" t="s">
        <v>8</v>
      </c>
      <c r="B15" s="111">
        <v>13.08</v>
      </c>
      <c r="C15" s="111">
        <v>1.4490000000000001</v>
      </c>
      <c r="D15" s="111">
        <v>8.549100000000001</v>
      </c>
      <c r="E15" s="111">
        <v>12.751199999999999</v>
      </c>
      <c r="F15" s="111">
        <v>6.2307000000000006</v>
      </c>
      <c r="G15" s="111">
        <v>5.0715000000000003</v>
      </c>
      <c r="H15" s="111">
        <v>42.32</v>
      </c>
      <c r="I15" s="111">
        <v>23.7636</v>
      </c>
      <c r="J15" s="111">
        <v>0.50714999999999999</v>
      </c>
      <c r="K15" s="111">
        <v>1.1592</v>
      </c>
      <c r="L15" s="111">
        <v>1.4489999999999999E-2</v>
      </c>
      <c r="M15" s="111">
        <v>20.100000000000001</v>
      </c>
      <c r="N15" s="111">
        <v>4.3470000000000002E-2</v>
      </c>
      <c r="O15" s="111">
        <v>11.38</v>
      </c>
      <c r="P15" s="111">
        <v>0.86939999999999984</v>
      </c>
      <c r="Q15" s="111">
        <v>7.1000999999999994</v>
      </c>
      <c r="R15" s="111">
        <v>2.7530999999999999</v>
      </c>
      <c r="S15" s="111">
        <v>0</v>
      </c>
      <c r="T15" s="111">
        <v>2.7</v>
      </c>
      <c r="U15" s="111">
        <v>0.86939999999999984</v>
      </c>
      <c r="V15" s="111">
        <v>0.48</v>
      </c>
      <c r="W15" s="111">
        <v>0.72450000000000003</v>
      </c>
      <c r="X15" s="142">
        <f t="shared" ref="X15:X36" si="1">SUM(B15:W15)</f>
        <v>161.91591</v>
      </c>
      <c r="Y15" s="142">
        <v>0</v>
      </c>
      <c r="Z15" s="142">
        <f t="shared" si="0"/>
        <v>161.91591</v>
      </c>
    </row>
    <row r="16" spans="1:26" s="146" customFormat="1" ht="15.6" x14ac:dyDescent="0.3">
      <c r="A16" s="138" t="s">
        <v>9</v>
      </c>
      <c r="B16" s="111">
        <v>10.199999999999999</v>
      </c>
      <c r="C16" s="111">
        <v>1.4697</v>
      </c>
      <c r="D16" s="111">
        <v>8.6712300000000013</v>
      </c>
      <c r="E16" s="111">
        <v>12.93336</v>
      </c>
      <c r="F16" s="111">
        <v>6.3197099999999997</v>
      </c>
      <c r="G16" s="111">
        <v>5.1439499999999994</v>
      </c>
      <c r="H16" s="111">
        <v>41.48</v>
      </c>
      <c r="I16" s="111">
        <v>24.103080000000002</v>
      </c>
      <c r="J16" s="111">
        <v>0.51439500000000005</v>
      </c>
      <c r="K16" s="111">
        <v>1.1757600000000001</v>
      </c>
      <c r="L16" s="111">
        <v>1.4697000000000002E-2</v>
      </c>
      <c r="M16" s="111">
        <v>19.86</v>
      </c>
      <c r="N16" s="111">
        <v>4.4090999999999998E-2</v>
      </c>
      <c r="O16" s="111">
        <v>10.28</v>
      </c>
      <c r="P16" s="111">
        <v>0.88182000000000005</v>
      </c>
      <c r="Q16" s="111">
        <v>7.20153</v>
      </c>
      <c r="R16" s="111">
        <v>2.7924299999999995</v>
      </c>
      <c r="S16" s="111">
        <v>0</v>
      </c>
      <c r="T16" s="111">
        <v>1.92</v>
      </c>
      <c r="U16" s="111">
        <v>0.88182000000000005</v>
      </c>
      <c r="V16" s="111">
        <v>0.6</v>
      </c>
      <c r="W16" s="111">
        <v>0.73485</v>
      </c>
      <c r="X16" s="142">
        <f t="shared" si="1"/>
        <v>157.22242299999996</v>
      </c>
      <c r="Y16" s="142">
        <v>0</v>
      </c>
      <c r="Z16" s="142">
        <f t="shared" si="0"/>
        <v>157.22242299999996</v>
      </c>
    </row>
    <row r="17" spans="1:26" s="146" customFormat="1" ht="15.6" x14ac:dyDescent="0.3">
      <c r="A17" s="138" t="s">
        <v>10</v>
      </c>
      <c r="B17" s="111">
        <v>11.34</v>
      </c>
      <c r="C17" s="111">
        <v>1.6560000000000001</v>
      </c>
      <c r="D17" s="111">
        <v>9.7704000000000022</v>
      </c>
      <c r="E17" s="111">
        <v>14.572800000000004</v>
      </c>
      <c r="F17" s="111">
        <v>7.1208</v>
      </c>
      <c r="G17" s="111">
        <v>5.7960000000000003</v>
      </c>
      <c r="H17" s="111">
        <v>36.4</v>
      </c>
      <c r="I17" s="111">
        <v>27.158400000000004</v>
      </c>
      <c r="J17" s="111">
        <v>0.57960000000000012</v>
      </c>
      <c r="K17" s="111">
        <v>1.3248000000000002</v>
      </c>
      <c r="L17" s="111">
        <v>1.6560000000000002E-2</v>
      </c>
      <c r="M17" s="111">
        <v>23.34</v>
      </c>
      <c r="N17" s="111">
        <v>4.9680000000000002E-2</v>
      </c>
      <c r="O17" s="111">
        <v>11.76</v>
      </c>
      <c r="P17" s="111">
        <v>0.99360000000000026</v>
      </c>
      <c r="Q17" s="111">
        <v>8.1144000000000016</v>
      </c>
      <c r="R17" s="111">
        <v>3.1464000000000003</v>
      </c>
      <c r="S17" s="111">
        <v>0</v>
      </c>
      <c r="T17" s="111">
        <v>1.98</v>
      </c>
      <c r="U17" s="111">
        <v>0.99360000000000026</v>
      </c>
      <c r="V17" s="111">
        <v>0.69</v>
      </c>
      <c r="W17" s="111">
        <v>0.82800000000000007</v>
      </c>
      <c r="X17" s="142">
        <f t="shared" si="1"/>
        <v>167.63103999999993</v>
      </c>
      <c r="Y17" s="142">
        <v>0</v>
      </c>
      <c r="Z17" s="142">
        <f t="shared" si="0"/>
        <v>167.63103999999993</v>
      </c>
    </row>
    <row r="18" spans="1:26" s="146" customFormat="1" ht="15.6" x14ac:dyDescent="0.3">
      <c r="A18" s="138" t="s">
        <v>11</v>
      </c>
      <c r="B18" s="111">
        <v>11.85</v>
      </c>
      <c r="C18" s="111">
        <v>1.8630000000000002</v>
      </c>
      <c r="D18" s="111">
        <v>10.991700000000002</v>
      </c>
      <c r="E18" s="111">
        <v>16.394400000000001</v>
      </c>
      <c r="F18" s="111">
        <v>8.0109000000000012</v>
      </c>
      <c r="G18" s="111">
        <v>6.5205000000000002</v>
      </c>
      <c r="H18" s="111">
        <v>41.68</v>
      </c>
      <c r="I18" s="111">
        <v>30.5532</v>
      </c>
      <c r="J18" s="111">
        <v>0.65205000000000002</v>
      </c>
      <c r="K18" s="111">
        <v>1.4904000000000002</v>
      </c>
      <c r="L18" s="111">
        <v>1.8630000000000004E-2</v>
      </c>
      <c r="M18" s="111">
        <v>35.64</v>
      </c>
      <c r="N18" s="111">
        <v>5.5890000000000009E-2</v>
      </c>
      <c r="O18" s="111">
        <v>12.68</v>
      </c>
      <c r="P18" s="111">
        <v>1.1178000000000001</v>
      </c>
      <c r="Q18" s="111">
        <v>9.1287000000000003</v>
      </c>
      <c r="R18" s="111">
        <v>3.5397000000000007</v>
      </c>
      <c r="S18" s="111">
        <v>0</v>
      </c>
      <c r="T18" s="111">
        <v>2.1</v>
      </c>
      <c r="U18" s="111">
        <v>1.1178000000000001</v>
      </c>
      <c r="V18" s="111">
        <v>0.6</v>
      </c>
      <c r="W18" s="111">
        <v>0.93150000000000011</v>
      </c>
      <c r="X18" s="142">
        <f t="shared" si="1"/>
        <v>196.93617</v>
      </c>
      <c r="Y18" s="142">
        <v>0</v>
      </c>
      <c r="Z18" s="142">
        <f t="shared" si="0"/>
        <v>196.93617</v>
      </c>
    </row>
    <row r="19" spans="1:26" s="146" customFormat="1" ht="15.6" x14ac:dyDescent="0.3">
      <c r="A19" s="138" t="s">
        <v>12</v>
      </c>
      <c r="B19" s="111">
        <v>19.41</v>
      </c>
      <c r="C19" s="111">
        <v>2.0700000000000003</v>
      </c>
      <c r="D19" s="111">
        <v>12.213000000000001</v>
      </c>
      <c r="E19" s="111">
        <v>18.216000000000001</v>
      </c>
      <c r="F19" s="111">
        <v>8.9010000000000016</v>
      </c>
      <c r="G19" s="111">
        <v>7.245000000000001</v>
      </c>
      <c r="H19" s="111">
        <v>53.56</v>
      </c>
      <c r="I19" s="111">
        <v>33.948</v>
      </c>
      <c r="J19" s="111">
        <v>0.72450000000000003</v>
      </c>
      <c r="K19" s="111">
        <v>1.6560000000000001</v>
      </c>
      <c r="L19" s="111">
        <v>2.0700000000000003E-2</v>
      </c>
      <c r="M19" s="111">
        <v>44.1</v>
      </c>
      <c r="N19" s="111">
        <v>6.2100000000000009E-2</v>
      </c>
      <c r="O19" s="111">
        <v>14.98</v>
      </c>
      <c r="P19" s="111">
        <v>1.2420000000000002</v>
      </c>
      <c r="Q19" s="111">
        <v>10.143000000000001</v>
      </c>
      <c r="R19" s="111">
        <v>3.9330000000000003</v>
      </c>
      <c r="S19" s="111">
        <v>0</v>
      </c>
      <c r="T19" s="111">
        <v>2.2200000000000002</v>
      </c>
      <c r="U19" s="111">
        <v>1.2420000000000002</v>
      </c>
      <c r="V19" s="111">
        <v>0.69</v>
      </c>
      <c r="W19" s="111">
        <v>1.0350000000000001</v>
      </c>
      <c r="X19" s="142">
        <f t="shared" si="1"/>
        <v>237.61129999999997</v>
      </c>
      <c r="Y19" s="142">
        <v>0</v>
      </c>
      <c r="Z19" s="142">
        <f t="shared" si="0"/>
        <v>237.61129999999997</v>
      </c>
    </row>
    <row r="20" spans="1:26" s="146" customFormat="1" ht="15.6" x14ac:dyDescent="0.3">
      <c r="A20" s="138" t="s">
        <v>13</v>
      </c>
      <c r="B20" s="111">
        <v>25.98</v>
      </c>
      <c r="C20" s="111">
        <v>2.5502400000000001</v>
      </c>
      <c r="D20" s="111">
        <v>13.479840000000003</v>
      </c>
      <c r="E20" s="111">
        <v>23.316479999999999</v>
      </c>
      <c r="F20" s="111">
        <v>11.658239999999999</v>
      </c>
      <c r="G20" s="111">
        <v>9.6544799999999995</v>
      </c>
      <c r="H20" s="111">
        <v>60.32</v>
      </c>
      <c r="I20" s="111">
        <v>38.617919999999998</v>
      </c>
      <c r="J20" s="111">
        <v>0.87436800000000003</v>
      </c>
      <c r="K20" s="111">
        <v>2.1859200000000003</v>
      </c>
      <c r="L20" s="111">
        <v>7.2864000000000012E-2</v>
      </c>
      <c r="M20" s="111">
        <v>42.78</v>
      </c>
      <c r="N20" s="111">
        <v>0.12751200000000001</v>
      </c>
      <c r="O20" s="111">
        <v>18.46</v>
      </c>
      <c r="P20" s="111">
        <v>5.8291199999999996</v>
      </c>
      <c r="Q20" s="111">
        <v>9.6544799999999995</v>
      </c>
      <c r="R20" s="111">
        <v>3.8253599999999999</v>
      </c>
      <c r="S20" s="111">
        <v>0</v>
      </c>
      <c r="T20" s="111">
        <v>3.27</v>
      </c>
      <c r="U20" s="111">
        <v>1.6394400000000002</v>
      </c>
      <c r="V20" s="111">
        <v>1.26</v>
      </c>
      <c r="W20" s="111">
        <v>1.6394400000000002</v>
      </c>
      <c r="X20" s="142">
        <f t="shared" si="1"/>
        <v>277.19570399999992</v>
      </c>
      <c r="Y20" s="142">
        <v>0</v>
      </c>
      <c r="Z20" s="142">
        <f t="shared" si="0"/>
        <v>277.19570399999992</v>
      </c>
    </row>
    <row r="21" spans="1:26" s="146" customFormat="1" ht="15.6" x14ac:dyDescent="0.3">
      <c r="A21" s="138" t="s">
        <v>14</v>
      </c>
      <c r="B21" s="111">
        <v>18.93</v>
      </c>
      <c r="C21" s="111">
        <v>2.6082000000000001</v>
      </c>
      <c r="D21" s="111">
        <v>13.786200000000003</v>
      </c>
      <c r="E21" s="111">
        <v>23.846400000000003</v>
      </c>
      <c r="F21" s="111">
        <v>11.923200000000001</v>
      </c>
      <c r="G21" s="111">
        <v>9.8739000000000026</v>
      </c>
      <c r="H21" s="111">
        <v>66.599999999999994</v>
      </c>
      <c r="I21" s="111">
        <v>39.49560000000001</v>
      </c>
      <c r="J21" s="111">
        <v>0.89424000000000015</v>
      </c>
      <c r="K21" s="111">
        <v>2.2356000000000003</v>
      </c>
      <c r="L21" s="111">
        <v>7.4520000000000017E-2</v>
      </c>
      <c r="M21" s="111">
        <v>48.42</v>
      </c>
      <c r="N21" s="111">
        <v>0.13041</v>
      </c>
      <c r="O21" s="111">
        <v>19.079999999999998</v>
      </c>
      <c r="P21" s="111">
        <v>5.9616000000000007</v>
      </c>
      <c r="Q21" s="111">
        <v>9.8739000000000026</v>
      </c>
      <c r="R21" s="111">
        <v>3.9123000000000006</v>
      </c>
      <c r="S21" s="111">
        <v>0</v>
      </c>
      <c r="T21" s="111">
        <v>4.6500000000000004</v>
      </c>
      <c r="U21" s="111">
        <v>1.6767000000000001</v>
      </c>
      <c r="V21" s="111">
        <v>2.88</v>
      </c>
      <c r="W21" s="111">
        <v>1.6767000000000001</v>
      </c>
      <c r="X21" s="142">
        <f t="shared" si="1"/>
        <v>288.52947</v>
      </c>
      <c r="Y21" s="142">
        <v>0</v>
      </c>
      <c r="Z21" s="142">
        <f t="shared" si="0"/>
        <v>288.52947</v>
      </c>
    </row>
    <row r="22" spans="1:26" s="146" customFormat="1" ht="15.6" x14ac:dyDescent="0.3">
      <c r="A22" s="138" t="s">
        <v>15</v>
      </c>
      <c r="B22" s="111">
        <v>16.920000000000002</v>
      </c>
      <c r="C22" s="111">
        <v>2.7530999999999999</v>
      </c>
      <c r="D22" s="111">
        <v>14.552100000000001</v>
      </c>
      <c r="E22" s="111">
        <v>25.171199999999999</v>
      </c>
      <c r="F22" s="111">
        <v>12.585599999999999</v>
      </c>
      <c r="G22" s="111">
        <v>10.42245</v>
      </c>
      <c r="H22" s="111">
        <v>68.28</v>
      </c>
      <c r="I22" s="111">
        <v>41.689799999999998</v>
      </c>
      <c r="J22" s="111">
        <v>0.94391999999999998</v>
      </c>
      <c r="K22" s="111">
        <v>2.3597999999999999</v>
      </c>
      <c r="L22" s="111">
        <v>7.8660000000000008E-2</v>
      </c>
      <c r="M22" s="111">
        <v>50.22</v>
      </c>
      <c r="N22" s="111">
        <v>0.137655</v>
      </c>
      <c r="O22" s="111">
        <v>18.32</v>
      </c>
      <c r="P22" s="111">
        <v>6.2927999999999997</v>
      </c>
      <c r="Q22" s="111">
        <v>10.42245</v>
      </c>
      <c r="R22" s="111">
        <v>4.1296499999999998</v>
      </c>
      <c r="S22" s="111">
        <v>0</v>
      </c>
      <c r="T22" s="111">
        <v>3.81</v>
      </c>
      <c r="U22" s="111">
        <v>1.7698499999999999</v>
      </c>
      <c r="V22" s="111">
        <v>3.6</v>
      </c>
      <c r="W22" s="111">
        <v>1.7698499999999999</v>
      </c>
      <c r="X22" s="142">
        <f t="shared" si="1"/>
        <v>296.2288850000001</v>
      </c>
      <c r="Y22" s="142">
        <v>0</v>
      </c>
      <c r="Z22" s="142">
        <f t="shared" si="0"/>
        <v>296.2288850000001</v>
      </c>
    </row>
    <row r="23" spans="1:26" s="146" customFormat="1" ht="15.6" x14ac:dyDescent="0.3">
      <c r="A23" s="138" t="s">
        <v>16</v>
      </c>
      <c r="B23" s="111">
        <v>15.87</v>
      </c>
      <c r="C23" s="111">
        <v>2.8980000000000001</v>
      </c>
      <c r="D23" s="111">
        <v>15.318</v>
      </c>
      <c r="E23" s="111">
        <v>26.496000000000002</v>
      </c>
      <c r="F23" s="111">
        <v>13.248000000000001</v>
      </c>
      <c r="G23" s="111">
        <v>10.971000000000002</v>
      </c>
      <c r="H23" s="111">
        <v>73.64</v>
      </c>
      <c r="I23" s="111">
        <v>43.884000000000007</v>
      </c>
      <c r="J23" s="111">
        <v>0.99360000000000015</v>
      </c>
      <c r="K23" s="111">
        <v>2.4840000000000004</v>
      </c>
      <c r="L23" s="111">
        <v>8.2800000000000012E-2</v>
      </c>
      <c r="M23" s="111">
        <v>44.94</v>
      </c>
      <c r="N23" s="111">
        <v>0.1449</v>
      </c>
      <c r="O23" s="111">
        <v>20.86</v>
      </c>
      <c r="P23" s="111">
        <v>6.6240000000000006</v>
      </c>
      <c r="Q23" s="111">
        <v>10.971000000000002</v>
      </c>
      <c r="R23" s="111">
        <v>4.3470000000000004</v>
      </c>
      <c r="S23" s="111">
        <v>0</v>
      </c>
      <c r="T23" s="111">
        <v>2.91</v>
      </c>
      <c r="U23" s="111">
        <v>1.8630000000000002</v>
      </c>
      <c r="V23" s="111">
        <v>1.77</v>
      </c>
      <c r="W23" s="111">
        <v>1.8630000000000002</v>
      </c>
      <c r="X23" s="142">
        <f t="shared" si="1"/>
        <v>302.17830000000004</v>
      </c>
      <c r="Y23" s="142">
        <v>0</v>
      </c>
      <c r="Z23" s="142">
        <f t="shared" si="0"/>
        <v>302.17830000000004</v>
      </c>
    </row>
    <row r="24" spans="1:26" s="146" customFormat="1" ht="15.6" x14ac:dyDescent="0.3">
      <c r="A24" s="138" t="s">
        <v>17</v>
      </c>
      <c r="B24" s="111">
        <v>15.51</v>
      </c>
      <c r="C24" s="111">
        <v>2.9269800000000004</v>
      </c>
      <c r="D24" s="111">
        <v>15.47118</v>
      </c>
      <c r="E24" s="111">
        <v>26.760960000000001</v>
      </c>
      <c r="F24" s="111">
        <v>13.38048</v>
      </c>
      <c r="G24" s="111">
        <v>11.080710000000002</v>
      </c>
      <c r="H24" s="111">
        <v>70.36</v>
      </c>
      <c r="I24" s="111">
        <v>44.322840000000006</v>
      </c>
      <c r="J24" s="111">
        <v>1.003536</v>
      </c>
      <c r="K24" s="111">
        <v>2.5088400000000002</v>
      </c>
      <c r="L24" s="111">
        <v>8.3628000000000022E-2</v>
      </c>
      <c r="M24" s="111">
        <v>35.76</v>
      </c>
      <c r="N24" s="111">
        <v>0.14634900000000001</v>
      </c>
      <c r="O24" s="111">
        <v>28.08</v>
      </c>
      <c r="P24" s="111">
        <v>6.6902400000000002</v>
      </c>
      <c r="Q24" s="111">
        <v>11.080710000000002</v>
      </c>
      <c r="R24" s="111">
        <v>4.3904700000000005</v>
      </c>
      <c r="S24" s="111">
        <v>0</v>
      </c>
      <c r="T24" s="111">
        <v>4.8600000000000003</v>
      </c>
      <c r="U24" s="111">
        <v>1.8816300000000001</v>
      </c>
      <c r="V24" s="111">
        <v>3.03</v>
      </c>
      <c r="W24" s="111">
        <v>1.8816300000000001</v>
      </c>
      <c r="X24" s="142">
        <f t="shared" si="1"/>
        <v>301.21018299999992</v>
      </c>
      <c r="Y24" s="142">
        <v>0</v>
      </c>
      <c r="Z24" s="142">
        <f t="shared" si="0"/>
        <v>301.21018299999992</v>
      </c>
    </row>
    <row r="25" spans="1:26" s="146" customFormat="1" ht="15.6" x14ac:dyDescent="0.3">
      <c r="A25" s="138" t="s">
        <v>18</v>
      </c>
      <c r="B25" s="111">
        <v>15.93</v>
      </c>
      <c r="C25" s="111">
        <v>2.6082000000000001</v>
      </c>
      <c r="D25" s="111">
        <v>13.786200000000003</v>
      </c>
      <c r="E25" s="111">
        <v>23.846400000000003</v>
      </c>
      <c r="F25" s="111">
        <v>11.923200000000001</v>
      </c>
      <c r="G25" s="111">
        <v>9.8739000000000026</v>
      </c>
      <c r="H25" s="111">
        <v>70.040000000000006</v>
      </c>
      <c r="I25" s="111">
        <v>39.49560000000001</v>
      </c>
      <c r="J25" s="111">
        <v>0.89424000000000015</v>
      </c>
      <c r="K25" s="111">
        <v>2.2356000000000003</v>
      </c>
      <c r="L25" s="111">
        <v>7.4520000000000017E-2</v>
      </c>
      <c r="M25" s="111">
        <v>50.28</v>
      </c>
      <c r="N25" s="111">
        <v>0.13041</v>
      </c>
      <c r="O25" s="111">
        <v>20.62</v>
      </c>
      <c r="P25" s="111">
        <v>5.9616000000000007</v>
      </c>
      <c r="Q25" s="111">
        <v>9.8739000000000026</v>
      </c>
      <c r="R25" s="111">
        <v>3.9123000000000006</v>
      </c>
      <c r="S25" s="111">
        <v>0</v>
      </c>
      <c r="T25" s="111">
        <v>3.93</v>
      </c>
      <c r="U25" s="111">
        <v>1.6767000000000001</v>
      </c>
      <c r="V25" s="111">
        <v>2.97</v>
      </c>
      <c r="W25" s="111">
        <v>1.6767000000000001</v>
      </c>
      <c r="X25" s="142">
        <f t="shared" si="1"/>
        <v>291.73947000000004</v>
      </c>
      <c r="Y25" s="142">
        <v>0</v>
      </c>
      <c r="Z25" s="142">
        <f t="shared" si="0"/>
        <v>291.73947000000004</v>
      </c>
    </row>
    <row r="26" spans="1:26" s="146" customFormat="1" ht="15.6" x14ac:dyDescent="0.3">
      <c r="A26" s="138" t="s">
        <v>19</v>
      </c>
      <c r="B26" s="111">
        <v>17.760000000000002</v>
      </c>
      <c r="C26" s="111">
        <v>2.8980000000000001</v>
      </c>
      <c r="D26" s="111">
        <v>15.318</v>
      </c>
      <c r="E26" s="111">
        <v>26.496000000000002</v>
      </c>
      <c r="F26" s="111">
        <v>13.248000000000001</v>
      </c>
      <c r="G26" s="111">
        <v>10.971000000000002</v>
      </c>
      <c r="H26" s="111">
        <v>66.56</v>
      </c>
      <c r="I26" s="111">
        <v>43.884000000000007</v>
      </c>
      <c r="J26" s="111">
        <v>0.99360000000000015</v>
      </c>
      <c r="K26" s="111">
        <v>2.4840000000000004</v>
      </c>
      <c r="L26" s="111">
        <v>8.2800000000000012E-2</v>
      </c>
      <c r="M26" s="111">
        <v>50.64</v>
      </c>
      <c r="N26" s="111">
        <v>0.1449</v>
      </c>
      <c r="O26" s="111">
        <v>24.5</v>
      </c>
      <c r="P26" s="111">
        <v>6.6240000000000006</v>
      </c>
      <c r="Q26" s="111">
        <v>10.971000000000002</v>
      </c>
      <c r="R26" s="111">
        <v>4.3470000000000004</v>
      </c>
      <c r="S26" s="111">
        <v>0</v>
      </c>
      <c r="T26" s="111">
        <v>4.92</v>
      </c>
      <c r="U26" s="111">
        <v>1.8630000000000002</v>
      </c>
      <c r="V26" s="111">
        <v>2.88</v>
      </c>
      <c r="W26" s="111">
        <v>1.8630000000000002</v>
      </c>
      <c r="X26" s="142">
        <f t="shared" si="1"/>
        <v>309.44830000000002</v>
      </c>
      <c r="Y26" s="142">
        <v>0</v>
      </c>
      <c r="Z26" s="142">
        <f t="shared" si="0"/>
        <v>309.44830000000002</v>
      </c>
    </row>
    <row r="27" spans="1:26" s="146" customFormat="1" ht="15.6" x14ac:dyDescent="0.3">
      <c r="A27" s="138" t="s">
        <v>20</v>
      </c>
      <c r="B27" s="111">
        <v>17.43</v>
      </c>
      <c r="C27" s="111">
        <v>2.9849400000000004</v>
      </c>
      <c r="D27" s="111">
        <v>15.77754</v>
      </c>
      <c r="E27" s="111">
        <v>27.290880000000005</v>
      </c>
      <c r="F27" s="111">
        <v>13.645440000000002</v>
      </c>
      <c r="G27" s="111">
        <v>11.300130000000001</v>
      </c>
      <c r="H27" s="111">
        <v>67.400000000000006</v>
      </c>
      <c r="I27" s="111">
        <v>45.200520000000004</v>
      </c>
      <c r="J27" s="111">
        <v>1.0234080000000001</v>
      </c>
      <c r="K27" s="111">
        <v>2.5585200000000001</v>
      </c>
      <c r="L27" s="111">
        <v>8.5284000000000013E-2</v>
      </c>
      <c r="M27" s="111">
        <v>42.54</v>
      </c>
      <c r="N27" s="111">
        <v>0.14924700000000002</v>
      </c>
      <c r="O27" s="111">
        <v>23.68</v>
      </c>
      <c r="P27" s="111">
        <v>6.8227200000000012</v>
      </c>
      <c r="Q27" s="111">
        <v>11.300130000000001</v>
      </c>
      <c r="R27" s="111">
        <v>4.4774099999999999</v>
      </c>
      <c r="S27" s="111">
        <v>0</v>
      </c>
      <c r="T27" s="111">
        <v>3.12</v>
      </c>
      <c r="U27" s="111">
        <v>1.91889</v>
      </c>
      <c r="V27" s="111">
        <v>3.36</v>
      </c>
      <c r="W27" s="111">
        <v>1.91889</v>
      </c>
      <c r="X27" s="142">
        <f t="shared" si="1"/>
        <v>303.983949</v>
      </c>
      <c r="Y27" s="142">
        <v>0</v>
      </c>
      <c r="Z27" s="142">
        <f t="shared" si="0"/>
        <v>303.983949</v>
      </c>
    </row>
    <row r="28" spans="1:26" s="146" customFormat="1" ht="15.6" x14ac:dyDescent="0.3">
      <c r="A28" s="138" t="s">
        <v>21</v>
      </c>
      <c r="B28" s="111">
        <v>18.66</v>
      </c>
      <c r="C28" s="111">
        <v>3.0139200000000002</v>
      </c>
      <c r="D28" s="111">
        <v>15.930720000000001</v>
      </c>
      <c r="E28" s="111">
        <v>27.555840000000003</v>
      </c>
      <c r="F28" s="111">
        <v>13.777920000000002</v>
      </c>
      <c r="G28" s="111">
        <v>11.409840000000003</v>
      </c>
      <c r="H28" s="111">
        <v>70.040000000000006</v>
      </c>
      <c r="I28" s="111">
        <v>45.639360000000011</v>
      </c>
      <c r="J28" s="111">
        <v>1.033344</v>
      </c>
      <c r="K28" s="111">
        <v>2.5833600000000003</v>
      </c>
      <c r="L28" s="111">
        <v>8.6112000000000022E-2</v>
      </c>
      <c r="M28" s="111">
        <v>36.840000000000003</v>
      </c>
      <c r="N28" s="111">
        <v>0.150696</v>
      </c>
      <c r="O28" s="111">
        <v>15.12</v>
      </c>
      <c r="P28" s="111">
        <v>6.8889600000000009</v>
      </c>
      <c r="Q28" s="111">
        <v>11.409840000000003</v>
      </c>
      <c r="R28" s="111">
        <v>4.52088</v>
      </c>
      <c r="S28" s="111">
        <v>0</v>
      </c>
      <c r="T28" s="111">
        <v>2.4</v>
      </c>
      <c r="U28" s="111">
        <v>1.9375200000000001</v>
      </c>
      <c r="V28" s="111">
        <v>2.85</v>
      </c>
      <c r="W28" s="111">
        <v>1.9375200000000001</v>
      </c>
      <c r="X28" s="142">
        <f t="shared" si="1"/>
        <v>293.78583199999997</v>
      </c>
      <c r="Y28" s="142">
        <v>0</v>
      </c>
      <c r="Z28" s="142">
        <f t="shared" si="0"/>
        <v>293.78583199999997</v>
      </c>
    </row>
    <row r="29" spans="1:26" s="146" customFormat="1" ht="15.6" x14ac:dyDescent="0.3">
      <c r="A29" s="138" t="s">
        <v>22</v>
      </c>
      <c r="B29" s="111">
        <v>18.48</v>
      </c>
      <c r="C29" s="111">
        <v>2.9559600000000001</v>
      </c>
      <c r="D29" s="111">
        <v>15.624360000000003</v>
      </c>
      <c r="E29" s="111">
        <v>27.025919999999999</v>
      </c>
      <c r="F29" s="111">
        <v>13.51296</v>
      </c>
      <c r="G29" s="111">
        <v>11.190420000000001</v>
      </c>
      <c r="H29" s="111">
        <v>66.92</v>
      </c>
      <c r="I29" s="111">
        <v>44.761680000000005</v>
      </c>
      <c r="J29" s="111">
        <v>1.0134719999999999</v>
      </c>
      <c r="K29" s="111">
        <v>2.5336800000000004</v>
      </c>
      <c r="L29" s="111">
        <v>8.4456000000000003E-2</v>
      </c>
      <c r="M29" s="111">
        <v>37.26</v>
      </c>
      <c r="N29" s="111">
        <v>0.14779800000000001</v>
      </c>
      <c r="O29" s="111">
        <v>16.559999999999999</v>
      </c>
      <c r="P29" s="111">
        <v>6.7564799999999998</v>
      </c>
      <c r="Q29" s="111">
        <v>11.190420000000001</v>
      </c>
      <c r="R29" s="111">
        <v>4.4339400000000007</v>
      </c>
      <c r="S29" s="111">
        <v>0</v>
      </c>
      <c r="T29" s="111">
        <v>2.4900000000000002</v>
      </c>
      <c r="U29" s="111">
        <v>1.9002600000000003</v>
      </c>
      <c r="V29" s="111">
        <v>3.48</v>
      </c>
      <c r="W29" s="111">
        <v>1.9002600000000003</v>
      </c>
      <c r="X29" s="142">
        <f t="shared" si="1"/>
        <v>290.22206600000004</v>
      </c>
      <c r="Y29" s="142">
        <v>0</v>
      </c>
      <c r="Z29" s="142">
        <f t="shared" si="0"/>
        <v>290.22206600000004</v>
      </c>
    </row>
    <row r="30" spans="1:26" s="146" customFormat="1" ht="15.6" x14ac:dyDescent="0.3">
      <c r="A30" s="138" t="s">
        <v>23</v>
      </c>
      <c r="B30" s="111">
        <v>23.82</v>
      </c>
      <c r="C30" s="111">
        <v>2.8980000000000001</v>
      </c>
      <c r="D30" s="111">
        <v>15.318</v>
      </c>
      <c r="E30" s="111">
        <v>26.496000000000002</v>
      </c>
      <c r="F30" s="111">
        <v>13.248000000000001</v>
      </c>
      <c r="G30" s="111">
        <v>10.971000000000002</v>
      </c>
      <c r="H30" s="111">
        <v>66.72</v>
      </c>
      <c r="I30" s="111">
        <v>43.884000000000007</v>
      </c>
      <c r="J30" s="111">
        <v>0.99360000000000015</v>
      </c>
      <c r="K30" s="111">
        <v>2.4840000000000004</v>
      </c>
      <c r="L30" s="111">
        <v>8.2800000000000012E-2</v>
      </c>
      <c r="M30" s="111">
        <v>40.74</v>
      </c>
      <c r="N30" s="111">
        <v>0.1449</v>
      </c>
      <c r="O30" s="111">
        <v>20.66</v>
      </c>
      <c r="P30" s="111">
        <v>6.6240000000000006</v>
      </c>
      <c r="Q30" s="111">
        <v>10.971000000000002</v>
      </c>
      <c r="R30" s="111">
        <v>4.3470000000000004</v>
      </c>
      <c r="S30" s="111">
        <v>0</v>
      </c>
      <c r="T30" s="111">
        <v>2.31</v>
      </c>
      <c r="U30" s="111">
        <v>1.8630000000000002</v>
      </c>
      <c r="V30" s="111">
        <v>1.2</v>
      </c>
      <c r="W30" s="111">
        <v>1.8630000000000002</v>
      </c>
      <c r="X30" s="142">
        <f t="shared" si="1"/>
        <v>297.63830000000002</v>
      </c>
      <c r="Y30" s="142">
        <v>0</v>
      </c>
      <c r="Z30" s="142">
        <f t="shared" si="0"/>
        <v>297.63830000000002</v>
      </c>
    </row>
    <row r="31" spans="1:26" s="146" customFormat="1" ht="15.6" x14ac:dyDescent="0.3">
      <c r="A31" s="138" t="s">
        <v>24</v>
      </c>
      <c r="B31" s="111">
        <v>28.83</v>
      </c>
      <c r="C31" s="111">
        <v>3.1878000000000006</v>
      </c>
      <c r="D31" s="111">
        <v>16.849800000000002</v>
      </c>
      <c r="E31" s="111">
        <v>29.145600000000009</v>
      </c>
      <c r="F31" s="111">
        <v>14.572800000000004</v>
      </c>
      <c r="G31" s="111">
        <v>12.068100000000001</v>
      </c>
      <c r="H31" s="111">
        <v>72.56</v>
      </c>
      <c r="I31" s="111">
        <v>48.272400000000005</v>
      </c>
      <c r="J31" s="111">
        <v>1.0929600000000002</v>
      </c>
      <c r="K31" s="111">
        <v>2.7324000000000006</v>
      </c>
      <c r="L31" s="111">
        <v>9.1080000000000008E-2</v>
      </c>
      <c r="M31" s="111">
        <v>39.54</v>
      </c>
      <c r="N31" s="111">
        <v>0.15939</v>
      </c>
      <c r="O31" s="111">
        <v>18.96</v>
      </c>
      <c r="P31" s="111">
        <v>7.2864000000000022</v>
      </c>
      <c r="Q31" s="111">
        <v>12.068100000000001</v>
      </c>
      <c r="R31" s="111">
        <v>4.7817000000000007</v>
      </c>
      <c r="S31" s="111">
        <v>0</v>
      </c>
      <c r="T31" s="111">
        <v>3.42</v>
      </c>
      <c r="U31" s="111">
        <v>2.0493000000000001</v>
      </c>
      <c r="V31" s="111">
        <v>1.32</v>
      </c>
      <c r="W31" s="111">
        <v>2.0493000000000001</v>
      </c>
      <c r="X31" s="142">
        <f t="shared" si="1"/>
        <v>321.0371300000001</v>
      </c>
      <c r="Y31" s="142">
        <v>0</v>
      </c>
      <c r="Z31" s="142">
        <f t="shared" si="0"/>
        <v>321.0371300000001</v>
      </c>
    </row>
    <row r="32" spans="1:26" s="146" customFormat="1" ht="15.6" x14ac:dyDescent="0.3">
      <c r="A32" s="138" t="s">
        <v>25</v>
      </c>
      <c r="B32" s="111">
        <v>29.82</v>
      </c>
      <c r="C32" s="111">
        <v>2.2770000000000001</v>
      </c>
      <c r="D32" s="111">
        <v>12.627000000000001</v>
      </c>
      <c r="E32" s="111">
        <v>20.079000000000004</v>
      </c>
      <c r="F32" s="111">
        <v>8.6940000000000008</v>
      </c>
      <c r="G32" s="111">
        <v>9.9360000000000017</v>
      </c>
      <c r="H32" s="111">
        <v>71.239999999999995</v>
      </c>
      <c r="I32" s="111">
        <v>33.741</v>
      </c>
      <c r="J32" s="111">
        <v>0.72450000000000003</v>
      </c>
      <c r="K32" s="111">
        <v>1.8630000000000002</v>
      </c>
      <c r="L32" s="111">
        <v>4.1400000000000006E-2</v>
      </c>
      <c r="M32" s="111">
        <v>41.82</v>
      </c>
      <c r="N32" s="111">
        <v>0.10350000000000001</v>
      </c>
      <c r="O32" s="111">
        <v>19.88</v>
      </c>
      <c r="P32" s="111">
        <v>4.7610000000000001</v>
      </c>
      <c r="Q32" s="111">
        <v>9.3149999999999995</v>
      </c>
      <c r="R32" s="111">
        <v>3.5190000000000001</v>
      </c>
      <c r="S32" s="111">
        <v>0</v>
      </c>
      <c r="T32" s="111">
        <v>3.15</v>
      </c>
      <c r="U32" s="111">
        <v>1.4490000000000001</v>
      </c>
      <c r="V32" s="111">
        <v>1.17</v>
      </c>
      <c r="W32" s="111">
        <v>0.82800000000000007</v>
      </c>
      <c r="X32" s="142">
        <f t="shared" si="1"/>
        <v>277.03839999999997</v>
      </c>
      <c r="Y32" s="142">
        <v>0</v>
      </c>
      <c r="Z32" s="142">
        <f t="shared" si="0"/>
        <v>277.03839999999997</v>
      </c>
    </row>
    <row r="33" spans="1:26" s="146" customFormat="1" ht="15.6" x14ac:dyDescent="0.3">
      <c r="A33" s="138" t="s">
        <v>26</v>
      </c>
      <c r="B33" s="111">
        <v>28.17</v>
      </c>
      <c r="C33" s="111">
        <v>2.2542300000000002</v>
      </c>
      <c r="D33" s="111">
        <v>12.500730000000001</v>
      </c>
      <c r="E33" s="111">
        <v>19.878209999999999</v>
      </c>
      <c r="F33" s="111">
        <v>8.6070600000000006</v>
      </c>
      <c r="G33" s="111">
        <v>9.8366399999999992</v>
      </c>
      <c r="H33" s="111">
        <v>76</v>
      </c>
      <c r="I33" s="111">
        <v>33.403590000000008</v>
      </c>
      <c r="J33" s="111">
        <v>0.71725500000000009</v>
      </c>
      <c r="K33" s="111">
        <v>1.8443700000000001</v>
      </c>
      <c r="L33" s="111">
        <v>4.0986000000000002E-2</v>
      </c>
      <c r="M33" s="111">
        <v>41.4</v>
      </c>
      <c r="N33" s="111">
        <v>0.10246500000000001</v>
      </c>
      <c r="O33" s="111">
        <v>21.36</v>
      </c>
      <c r="P33" s="111">
        <v>4.7133900000000004</v>
      </c>
      <c r="Q33" s="111">
        <v>9.2218499999999999</v>
      </c>
      <c r="R33" s="111">
        <v>3.4838100000000001</v>
      </c>
      <c r="S33" s="111">
        <v>0</v>
      </c>
      <c r="T33" s="111">
        <v>3.12</v>
      </c>
      <c r="U33" s="111">
        <v>1.4345100000000002</v>
      </c>
      <c r="V33" s="111">
        <v>1.29</v>
      </c>
      <c r="W33" s="111">
        <v>0.81972000000000012</v>
      </c>
      <c r="X33" s="142">
        <f t="shared" si="1"/>
        <v>280.19881600000008</v>
      </c>
      <c r="Y33" s="142">
        <v>0</v>
      </c>
      <c r="Z33" s="142">
        <f t="shared" si="0"/>
        <v>280.19881600000008</v>
      </c>
    </row>
    <row r="34" spans="1:26" s="146" customFormat="1" ht="15.6" x14ac:dyDescent="0.3">
      <c r="A34" s="138" t="s">
        <v>27</v>
      </c>
      <c r="B34" s="111">
        <v>29.61</v>
      </c>
      <c r="C34" s="111">
        <v>2.2314600000000002</v>
      </c>
      <c r="D34" s="111">
        <v>12.374460000000001</v>
      </c>
      <c r="E34" s="111">
        <v>19.677420000000001</v>
      </c>
      <c r="F34" s="111">
        <v>8.5201200000000004</v>
      </c>
      <c r="G34" s="111">
        <v>9.7372800000000002</v>
      </c>
      <c r="H34" s="111">
        <v>77</v>
      </c>
      <c r="I34" s="111">
        <v>33.066180000000003</v>
      </c>
      <c r="J34" s="111">
        <v>0.71000999999999992</v>
      </c>
      <c r="K34" s="111">
        <v>1.8257399999999999</v>
      </c>
      <c r="L34" s="111">
        <v>4.0572000000000004E-2</v>
      </c>
      <c r="M34" s="111">
        <v>40.74</v>
      </c>
      <c r="N34" s="111">
        <v>0.10143000000000001</v>
      </c>
      <c r="O34" s="111">
        <v>19.559999999999999</v>
      </c>
      <c r="P34" s="111">
        <v>4.6657799999999998</v>
      </c>
      <c r="Q34" s="111">
        <v>9.1287000000000003</v>
      </c>
      <c r="R34" s="111">
        <v>3.4486200000000005</v>
      </c>
      <c r="S34" s="111">
        <v>0</v>
      </c>
      <c r="T34" s="111">
        <v>3.78</v>
      </c>
      <c r="U34" s="111">
        <v>1.4200199999999998</v>
      </c>
      <c r="V34" s="111">
        <v>3.15</v>
      </c>
      <c r="W34" s="111">
        <v>0.81144000000000005</v>
      </c>
      <c r="X34" s="142">
        <f t="shared" si="1"/>
        <v>281.59923199999997</v>
      </c>
      <c r="Y34" s="142">
        <v>0</v>
      </c>
      <c r="Z34" s="142">
        <f t="shared" si="0"/>
        <v>281.59923199999997</v>
      </c>
    </row>
    <row r="35" spans="1:26" s="146" customFormat="1" ht="15.6" x14ac:dyDescent="0.3">
      <c r="A35" s="138" t="s">
        <v>28</v>
      </c>
      <c r="B35" s="111">
        <v>27.96</v>
      </c>
      <c r="C35" s="111">
        <v>2.0493000000000001</v>
      </c>
      <c r="D35" s="111">
        <v>11.3643</v>
      </c>
      <c r="E35" s="111">
        <v>18.071100000000001</v>
      </c>
      <c r="F35" s="111">
        <v>7.8246000000000011</v>
      </c>
      <c r="G35" s="111">
        <v>8.942400000000001</v>
      </c>
      <c r="H35" s="111">
        <v>61.48</v>
      </c>
      <c r="I35" s="111">
        <v>30.366900000000008</v>
      </c>
      <c r="J35" s="111">
        <v>0.65205000000000002</v>
      </c>
      <c r="K35" s="111">
        <v>1.6767000000000001</v>
      </c>
      <c r="L35" s="111">
        <v>3.7260000000000008E-2</v>
      </c>
      <c r="M35" s="111">
        <v>35.76</v>
      </c>
      <c r="N35" s="111">
        <v>9.3150000000000011E-2</v>
      </c>
      <c r="O35" s="111">
        <v>15.64</v>
      </c>
      <c r="P35" s="111">
        <v>4.2849000000000004</v>
      </c>
      <c r="Q35" s="111">
        <v>8.3835000000000015</v>
      </c>
      <c r="R35" s="111">
        <v>3.1671</v>
      </c>
      <c r="S35" s="111">
        <v>0</v>
      </c>
      <c r="T35" s="111">
        <v>3.36</v>
      </c>
      <c r="U35" s="111">
        <v>1.3041</v>
      </c>
      <c r="V35" s="111">
        <v>1.32</v>
      </c>
      <c r="W35" s="111">
        <v>0.74520000000000008</v>
      </c>
      <c r="X35" s="142">
        <f t="shared" si="1"/>
        <v>244.48256000000006</v>
      </c>
      <c r="Y35" s="142">
        <v>0</v>
      </c>
      <c r="Z35" s="142">
        <f t="shared" si="0"/>
        <v>244.48256000000006</v>
      </c>
    </row>
    <row r="36" spans="1:26" s="146" customFormat="1" ht="15.6" x14ac:dyDescent="0.3">
      <c r="A36" s="138" t="s">
        <v>29</v>
      </c>
      <c r="B36" s="111">
        <v>19.71</v>
      </c>
      <c r="C36" s="111">
        <v>1.7305199999999998</v>
      </c>
      <c r="D36" s="111">
        <v>9.5965200000000017</v>
      </c>
      <c r="E36" s="111">
        <v>15.26004</v>
      </c>
      <c r="F36" s="111">
        <v>6.6074400000000004</v>
      </c>
      <c r="G36" s="111">
        <v>7.5513600000000016</v>
      </c>
      <c r="H36" s="111">
        <v>55.44</v>
      </c>
      <c r="I36" s="111">
        <v>25.643160000000002</v>
      </c>
      <c r="J36" s="111">
        <v>0.55062</v>
      </c>
      <c r="K36" s="111">
        <v>1.41588</v>
      </c>
      <c r="L36" s="111">
        <v>3.1464000000000006E-2</v>
      </c>
      <c r="M36" s="111">
        <v>26.7</v>
      </c>
      <c r="N36" s="111">
        <v>7.8660000000000008E-2</v>
      </c>
      <c r="O36" s="111">
        <v>12.56</v>
      </c>
      <c r="P36" s="111">
        <v>3.6183600000000005</v>
      </c>
      <c r="Q36" s="111">
        <v>7.0794000000000015</v>
      </c>
      <c r="R36" s="111">
        <v>2.6744400000000002</v>
      </c>
      <c r="S36" s="111">
        <v>0</v>
      </c>
      <c r="T36" s="111">
        <v>3.03</v>
      </c>
      <c r="U36" s="111">
        <v>1.10124</v>
      </c>
      <c r="V36" s="111">
        <v>0.93</v>
      </c>
      <c r="W36" s="111">
        <v>0.62928000000000006</v>
      </c>
      <c r="X36" s="142">
        <f t="shared" si="1"/>
        <v>201.93838399999999</v>
      </c>
      <c r="Y36" s="142">
        <v>0</v>
      </c>
      <c r="Z36" s="142">
        <f t="shared" si="0"/>
        <v>201.93838399999999</v>
      </c>
    </row>
    <row r="37" spans="1:26" ht="124.2" x14ac:dyDescent="0.3">
      <c r="A37" s="144" t="s">
        <v>59</v>
      </c>
      <c r="B37" s="145">
        <f>SUM(B13:B36)</f>
        <v>465.18</v>
      </c>
      <c r="C37" s="145">
        <f t="shared" ref="C37:U37" si="2">SUM(C13:C36)</f>
        <v>56.169450000000005</v>
      </c>
      <c r="D37" s="145">
        <f t="shared" si="2"/>
        <v>306.60219000000001</v>
      </c>
      <c r="E37" s="145">
        <f t="shared" si="2"/>
        <v>506.23713000000004</v>
      </c>
      <c r="F37" s="145">
        <f t="shared" si="2"/>
        <v>245.75453999999996</v>
      </c>
      <c r="G37" s="145">
        <f t="shared" si="2"/>
        <v>215.49320999999998</v>
      </c>
      <c r="H37" s="145">
        <f t="shared" si="2"/>
        <v>1474.36</v>
      </c>
      <c r="I37" s="145">
        <f t="shared" si="2"/>
        <v>861.40359000000012</v>
      </c>
      <c r="J37" s="145">
        <f t="shared" si="2"/>
        <v>19.078983000000001</v>
      </c>
      <c r="K37" s="145">
        <f t="shared" si="2"/>
        <v>47.086290000000005</v>
      </c>
      <c r="L37" s="145">
        <f t="shared" si="2"/>
        <v>1.2846420000000005</v>
      </c>
      <c r="M37" s="145">
        <f t="shared" si="2"/>
        <v>891.12</v>
      </c>
      <c r="N37" s="145">
        <f t="shared" si="2"/>
        <v>2.5336800000000004</v>
      </c>
      <c r="O37" s="145">
        <f t="shared" si="2"/>
        <v>419.82</v>
      </c>
      <c r="P37" s="145">
        <f t="shared" si="2"/>
        <v>107.21151</v>
      </c>
      <c r="Q37" s="145">
        <f t="shared" si="2"/>
        <v>228.49901999999997</v>
      </c>
      <c r="R37" s="145">
        <f t="shared" si="2"/>
        <v>89.270820000000029</v>
      </c>
      <c r="S37" s="145">
        <f t="shared" si="2"/>
        <v>0</v>
      </c>
      <c r="T37" s="145">
        <f t="shared" si="2"/>
        <v>74.61</v>
      </c>
      <c r="U37" s="145">
        <f t="shared" si="2"/>
        <v>35.55431999999999</v>
      </c>
      <c r="V37" s="145">
        <f>SUM(V13:V36)</f>
        <v>42.839999999999996</v>
      </c>
      <c r="W37" s="145">
        <f t="shared" ref="W37" si="3">SUM(W13:W36)</f>
        <v>31.544729999999998</v>
      </c>
      <c r="X37" s="145">
        <f t="shared" ref="X37:Z37" si="4">SUM(X13:X36)</f>
        <v>6121.6541049999996</v>
      </c>
      <c r="Y37" s="145">
        <f t="shared" si="4"/>
        <v>0</v>
      </c>
      <c r="Z37" s="145">
        <f t="shared" si="4"/>
        <v>6121.6541049999996</v>
      </c>
    </row>
    <row r="39" spans="1:26" ht="20.399999999999999" x14ac:dyDescent="0.35">
      <c r="A39" s="238" t="s">
        <v>1151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</sheetData>
  <mergeCells count="32">
    <mergeCell ref="V3:V9"/>
    <mergeCell ref="A39:T39"/>
    <mergeCell ref="P3:P9"/>
    <mergeCell ref="Q3:Q9"/>
    <mergeCell ref="R3:R9"/>
    <mergeCell ref="S3:S9"/>
    <mergeCell ref="T3:T9"/>
    <mergeCell ref="F3:F9"/>
    <mergeCell ref="L3:L9"/>
    <mergeCell ref="M3:M9"/>
    <mergeCell ref="N3:N9"/>
    <mergeCell ref="O3:O9"/>
    <mergeCell ref="H3:H9"/>
    <mergeCell ref="I3:I9"/>
    <mergeCell ref="J3:J9"/>
    <mergeCell ref="G3:G9"/>
    <mergeCell ref="R1:T1"/>
    <mergeCell ref="A1:Q1"/>
    <mergeCell ref="W3:W9"/>
    <mergeCell ref="C2:Z2"/>
    <mergeCell ref="A2:B2"/>
    <mergeCell ref="A3:A9"/>
    <mergeCell ref="B3:B9"/>
    <mergeCell ref="C3:C9"/>
    <mergeCell ref="D3:D9"/>
    <mergeCell ref="E3:E9"/>
    <mergeCell ref="X3:X5"/>
    <mergeCell ref="Y3:Y9"/>
    <mergeCell ref="Z3:Z9"/>
    <mergeCell ref="X6:X9"/>
    <mergeCell ref="K3:K9"/>
    <mergeCell ref="U3:U9"/>
  </mergeCells>
  <conditionalFormatting sqref="B10:W10">
    <cfRule type="duplicateValues" dxfId="5" priority="1" stopIfTrue="1"/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Нижний Салют Гаст</vt:lpstr>
      <vt:lpstr>Кстово</vt:lpstr>
      <vt:lpstr>Кстовский район</vt:lpstr>
      <vt:lpstr>Богородск</vt:lpstr>
      <vt:lpstr>Сергач</vt:lpstr>
      <vt:lpstr>Семенов</vt:lpstr>
      <vt:lpstr>Урень,Ветлуга, Шаранга</vt:lpstr>
      <vt:lpstr>Кулебаки (Гремячево)</vt:lpstr>
      <vt:lpstr>Воскресенское</vt:lpstr>
      <vt:lpstr>Воротынец 1 (Семенов)</vt:lpstr>
      <vt:lpstr>Воротынец 2 (Сергач)</vt:lpstr>
      <vt:lpstr>Сосновское</vt:lpstr>
      <vt:lpstr>Вад</vt:lpstr>
      <vt:lpstr>Пильна</vt:lpstr>
      <vt:lpstr>Богородск!Область_печати</vt:lpstr>
      <vt:lpstr>Вад!Область_печати</vt:lpstr>
      <vt:lpstr>'Воротынец 1 (Семенов)'!Область_печати</vt:lpstr>
      <vt:lpstr>'Воротынец 2 (Сергач)'!Область_печати</vt:lpstr>
      <vt:lpstr>Воскресенское!Область_печати</vt:lpstr>
      <vt:lpstr>Кстово!Область_печати</vt:lpstr>
      <vt:lpstr>'Кстовский район'!Область_печати</vt:lpstr>
      <vt:lpstr>'Кулебаки (Гремячево)'!Область_печати</vt:lpstr>
      <vt:lpstr>'Нижний Салют Гаст'!Область_печати</vt:lpstr>
      <vt:lpstr>Пильна!Область_печати</vt:lpstr>
      <vt:lpstr>Семенов!Область_печати</vt:lpstr>
      <vt:lpstr>Сергач!Область_печати</vt:lpstr>
      <vt:lpstr>Сосновское!Область_печати</vt:lpstr>
      <vt:lpstr>'Урень,Ветлуга, Шаранга'!Область_печати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2021-06-30T14:04:47Z</dcterms:modified>
</cp:coreProperties>
</file>